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D:\3. MONEV - MONEV - MONEV\2023\KINERJA FAKULTAS\"/>
    </mc:Choice>
  </mc:AlternateContent>
  <xr:revisionPtr revIDLastSave="0" documentId="13_ncr:1_{81E27382-F3FA-4073-9B6C-DA02DFADDF6B}" xr6:coauthVersionLast="43" xr6:coauthVersionMax="45" xr10:uidLastSave="{00000000-0000-0000-0000-000000000000}"/>
  <bookViews>
    <workbookView xWindow="-120" yWindow="-120" windowWidth="29040" windowHeight="15840" tabRatio="907" activeTab="4" xr2:uid="{00000000-000D-0000-FFFF-FFFF00000000}"/>
  </bookViews>
  <sheets>
    <sheet name="Menu" sheetId="68" r:id="rId1"/>
    <sheet name="Daftar Tabel" sheetId="64" r:id="rId2"/>
    <sheet name="PS" sheetId="63" r:id="rId3"/>
    <sheet name="1-1" sheetId="57" r:id="rId4"/>
    <sheet name="1-2" sheetId="58" r:id="rId5"/>
    <sheet name="1-3" sheetId="59" r:id="rId6"/>
    <sheet name="2a" sheetId="16" r:id="rId7"/>
    <sheet name="2b" sheetId="65" r:id="rId8"/>
    <sheet name="3a1" sheetId="19" r:id="rId9"/>
    <sheet name="3a2" sheetId="61" r:id="rId10"/>
    <sheet name="3a3" sheetId="21" r:id="rId11"/>
    <sheet name="3a4" sheetId="22" r:id="rId12"/>
    <sheet name="3a5" sheetId="23" r:id="rId13"/>
    <sheet name="3b1" sheetId="24" r:id="rId14"/>
    <sheet name="3b2" sheetId="25" r:id="rId15"/>
    <sheet name="3b3" sheetId="26" r:id="rId16"/>
    <sheet name="3b4-1" sheetId="66" r:id="rId17"/>
    <sheet name="3b4-2" sheetId="27" r:id="rId18"/>
    <sheet name="3b5" sheetId="32" r:id="rId19"/>
    <sheet name="3b6" sheetId="33" r:id="rId20"/>
    <sheet name="3b7-1" sheetId="28" r:id="rId21"/>
    <sheet name="3b7-2" sheetId="29" r:id="rId22"/>
    <sheet name="3b7-3" sheetId="30" r:id="rId23"/>
    <sheet name="3b7-4" sheetId="31" r:id="rId24"/>
    <sheet name="4" sheetId="62" r:id="rId25"/>
    <sheet name="5a" sheetId="35" r:id="rId26"/>
    <sheet name="5b" sheetId="36" r:id="rId27"/>
    <sheet name="5c" sheetId="37" r:id="rId28"/>
    <sheet name="6a" sheetId="38" r:id="rId29"/>
    <sheet name="6b" sheetId="39" r:id="rId30"/>
    <sheet name="7" sheetId="40" r:id="rId31"/>
    <sheet name="8a" sheetId="41" r:id="rId32"/>
    <sheet name="8b1" sheetId="42" r:id="rId33"/>
    <sheet name="8b2" sheetId="43" r:id="rId34"/>
    <sheet name="8c" sheetId="44" r:id="rId35"/>
    <sheet name="8d1" sheetId="45" r:id="rId36"/>
    <sheet name="8d2" sheetId="46" r:id="rId37"/>
    <sheet name="8e1" sheetId="47" r:id="rId38"/>
    <sheet name="Ref 8e2" sheetId="48" r:id="rId39"/>
    <sheet name="8e2" sheetId="49" r:id="rId40"/>
    <sheet name="8f1-1" sheetId="67" r:id="rId41"/>
    <sheet name="8f1-2" sheetId="50" r:id="rId42"/>
    <sheet name="8f2" sheetId="51" r:id="rId43"/>
    <sheet name="8f3" sheetId="52" r:id="rId44"/>
    <sheet name="8f4-1" sheetId="53" r:id="rId45"/>
    <sheet name="8f4-2" sheetId="54" r:id="rId46"/>
    <sheet name="8f4-3" sheetId="55" r:id="rId47"/>
    <sheet name="8f4-4" sheetId="56" r:id="rId48"/>
    <sheet name="Kertas Kerja" sheetId="70" state="hidden" r:id="rId49"/>
    <sheet name="Lap AK Individual" sheetId="71" state="hidden" r:id="rId50"/>
  </sheets>
  <externalReferences>
    <externalReference r:id="rId51"/>
  </externalReferences>
  <definedNames>
    <definedName name="diploma" localSheetId="12">#REF!</definedName>
    <definedName name="diploma" localSheetId="15">#REF!</definedName>
    <definedName name="diploma" localSheetId="18">#REF!</definedName>
    <definedName name="diploma" localSheetId="19">#REF!</definedName>
    <definedName name="diploma" localSheetId="20">#REF!</definedName>
    <definedName name="diploma" localSheetId="21">#REF!</definedName>
    <definedName name="diploma" localSheetId="22">#REF!</definedName>
    <definedName name="diploma" localSheetId="23">#REF!</definedName>
    <definedName name="diploma" localSheetId="26">#REF!</definedName>
    <definedName name="diploma" localSheetId="27">#REF!</definedName>
    <definedName name="diploma" localSheetId="28">#REF!</definedName>
    <definedName name="diploma" localSheetId="29">#REF!</definedName>
    <definedName name="diploma" localSheetId="30">#REF!</definedName>
    <definedName name="diploma" localSheetId="33">#REF!</definedName>
    <definedName name="diploma" localSheetId="36">#REF!</definedName>
    <definedName name="diploma" localSheetId="40">#REF!</definedName>
    <definedName name="diploma" localSheetId="41">#REF!</definedName>
    <definedName name="diploma" localSheetId="42">#REF!</definedName>
    <definedName name="diploma" localSheetId="43">#REF!</definedName>
    <definedName name="diploma" localSheetId="44">#REF!</definedName>
    <definedName name="diploma" localSheetId="45">#REF!</definedName>
    <definedName name="diploma" localSheetId="46">#REF!</definedName>
    <definedName name="diploma" localSheetId="47">#REF!</definedName>
    <definedName name="diploma" localSheetId="38">#REF!</definedName>
    <definedName name="diplom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1" i="21" l="1"/>
  <c r="K61" i="21" s="1"/>
  <c r="J62" i="21"/>
  <c r="K62" i="21" s="1"/>
  <c r="J63" i="21"/>
  <c r="K63" i="21" s="1"/>
  <c r="J64" i="21"/>
  <c r="K64" i="21" s="1"/>
  <c r="J65" i="21"/>
  <c r="K65" i="21" s="1"/>
  <c r="J66" i="21"/>
  <c r="K66" i="21" s="1"/>
  <c r="J67" i="21"/>
  <c r="K67" i="21" s="1"/>
  <c r="J68" i="21"/>
  <c r="K68" i="21" s="1"/>
  <c r="J69" i="21"/>
  <c r="K69" i="21" s="1"/>
  <c r="J70" i="21"/>
  <c r="K70" i="21" s="1"/>
  <c r="J71" i="21"/>
  <c r="K71" i="21" s="1"/>
  <c r="J72" i="21"/>
  <c r="K72" i="21" s="1"/>
  <c r="J73" i="21"/>
  <c r="K73" i="21" s="1"/>
  <c r="J74" i="21"/>
  <c r="K74" i="21" s="1"/>
  <c r="J75" i="21"/>
  <c r="K75" i="21" s="1"/>
  <c r="J76" i="21"/>
  <c r="K76" i="21" s="1"/>
  <c r="J77" i="21"/>
  <c r="K77" i="21" s="1"/>
  <c r="J78" i="21"/>
  <c r="K78" i="21" s="1"/>
  <c r="J79" i="21"/>
  <c r="K79" i="21" s="1"/>
  <c r="J80" i="21"/>
  <c r="K80" i="21" s="1"/>
  <c r="J81" i="21"/>
  <c r="K81" i="21" s="1"/>
  <c r="J82" i="21"/>
  <c r="K82" i="21" s="1"/>
  <c r="J83" i="21"/>
  <c r="K83" i="21" s="1"/>
  <c r="J84" i="21"/>
  <c r="K84" i="21" s="1"/>
  <c r="J85" i="21"/>
  <c r="K85" i="21" s="1"/>
  <c r="J86" i="21"/>
  <c r="K86" i="21" s="1"/>
  <c r="J87" i="21"/>
  <c r="K87" i="21" s="1"/>
  <c r="J88" i="21"/>
  <c r="K88" i="21" s="1"/>
  <c r="J89" i="21"/>
  <c r="K89" i="21" s="1"/>
  <c r="J90" i="21"/>
  <c r="K90" i="21" s="1"/>
  <c r="J91" i="21"/>
  <c r="K91" i="21" s="1"/>
  <c r="J92" i="21"/>
  <c r="K92" i="21" s="1"/>
  <c r="J93" i="21"/>
  <c r="K93" i="21" s="1"/>
  <c r="J94" i="21"/>
  <c r="K94" i="21" s="1"/>
  <c r="J95" i="21"/>
  <c r="K95" i="21" s="1"/>
  <c r="J96" i="21"/>
  <c r="K96" i="21" s="1"/>
  <c r="J97" i="21"/>
  <c r="K97" i="21" s="1"/>
  <c r="J98" i="21"/>
  <c r="K98" i="21" s="1"/>
  <c r="J99" i="21"/>
  <c r="K99" i="21" s="1"/>
  <c r="J100" i="21"/>
  <c r="K100" i="21" s="1"/>
  <c r="J101" i="21"/>
  <c r="K101" i="21" s="1"/>
  <c r="J102" i="21"/>
  <c r="K102" i="21" s="1"/>
  <c r="J103" i="21"/>
  <c r="K103" i="21" s="1"/>
  <c r="J104" i="21"/>
  <c r="K104" i="21" s="1"/>
  <c r="J105" i="21"/>
  <c r="K105" i="21" s="1"/>
  <c r="J106" i="21"/>
  <c r="K106" i="21" s="1"/>
  <c r="J107" i="21"/>
  <c r="K107" i="21" s="1"/>
  <c r="J108" i="21"/>
  <c r="K108" i="21" s="1"/>
  <c r="J109" i="21"/>
  <c r="K109" i="21" s="1"/>
  <c r="J110" i="21"/>
  <c r="K110" i="21" s="1"/>
  <c r="J111" i="21"/>
  <c r="K111" i="21" s="1"/>
  <c r="J112" i="21"/>
  <c r="K112" i="21" s="1"/>
  <c r="J113" i="21"/>
  <c r="K113" i="21" s="1"/>
  <c r="J114" i="21"/>
  <c r="K114" i="21" s="1"/>
  <c r="J115" i="21"/>
  <c r="K115" i="21" s="1"/>
  <c r="J116" i="21"/>
  <c r="K116" i="21" s="1"/>
  <c r="J117" i="21"/>
  <c r="K117" i="21" s="1"/>
  <c r="J118" i="21"/>
  <c r="K118" i="21" s="1"/>
  <c r="J119" i="21"/>
  <c r="K119" i="21" s="1"/>
  <c r="J120" i="21"/>
  <c r="K120" i="21" s="1"/>
  <c r="J121" i="21"/>
  <c r="K121" i="21" s="1"/>
  <c r="J122" i="21"/>
  <c r="K122" i="21" s="1"/>
  <c r="J123" i="21"/>
  <c r="K123" i="21" s="1"/>
  <c r="J124" i="21"/>
  <c r="K124" i="21"/>
  <c r="J125" i="21"/>
  <c r="K125" i="21" s="1"/>
  <c r="J126" i="21"/>
  <c r="K126" i="21" s="1"/>
  <c r="J127" i="21"/>
  <c r="K127" i="21" s="1"/>
  <c r="J128" i="21"/>
  <c r="K128" i="21" s="1"/>
  <c r="J129" i="21"/>
  <c r="K129" i="21" s="1"/>
  <c r="J130" i="21"/>
  <c r="K130" i="21" s="1"/>
  <c r="J131" i="21"/>
  <c r="K131" i="21" s="1"/>
  <c r="J132" i="21"/>
  <c r="K132" i="21" s="1"/>
  <c r="J133" i="21"/>
  <c r="K133" i="21" s="1"/>
  <c r="J134" i="21"/>
  <c r="K134" i="21" s="1"/>
  <c r="J135" i="21"/>
  <c r="K135" i="21" s="1"/>
  <c r="J136" i="21"/>
  <c r="K136" i="21"/>
  <c r="J137" i="21"/>
  <c r="K137" i="21" s="1"/>
  <c r="J138" i="21"/>
  <c r="K138" i="21" s="1"/>
  <c r="J139" i="21"/>
  <c r="K139" i="21" s="1"/>
  <c r="J140" i="21"/>
  <c r="K140" i="21" s="1"/>
  <c r="J141" i="21"/>
  <c r="K141" i="21" s="1"/>
  <c r="J142" i="21"/>
  <c r="K142" i="21" s="1"/>
  <c r="J143" i="21"/>
  <c r="K143" i="21" s="1"/>
  <c r="J144" i="21"/>
  <c r="K144" i="21" s="1"/>
  <c r="J145" i="21"/>
  <c r="K145" i="21" s="1"/>
  <c r="J146" i="21"/>
  <c r="K146" i="21" s="1"/>
  <c r="J147" i="21"/>
  <c r="K147" i="21" s="1"/>
  <c r="J148" i="21"/>
  <c r="K148" i="21"/>
  <c r="J149" i="21"/>
  <c r="K149" i="21" s="1"/>
  <c r="J150" i="21"/>
  <c r="K150" i="21" s="1"/>
  <c r="J151" i="21"/>
  <c r="K151" i="21" s="1"/>
  <c r="J152" i="21"/>
  <c r="K152" i="21" s="1"/>
  <c r="J153" i="21"/>
  <c r="K153" i="21" s="1"/>
  <c r="J154" i="21"/>
  <c r="K154" i="21" s="1"/>
  <c r="J155" i="21"/>
  <c r="K155" i="21" s="1"/>
  <c r="J156" i="21"/>
  <c r="K156" i="21"/>
  <c r="J157" i="21"/>
  <c r="K157" i="21" s="1"/>
  <c r="J158" i="21"/>
  <c r="K158" i="21" s="1"/>
  <c r="J159" i="21"/>
  <c r="K159" i="21" s="1"/>
  <c r="J160" i="21"/>
  <c r="K160" i="21" s="1"/>
  <c r="J161" i="21"/>
  <c r="K161" i="21" s="1"/>
  <c r="J162" i="21"/>
  <c r="K162" i="21" s="1"/>
  <c r="J163" i="21"/>
  <c r="K163" i="21" s="1"/>
  <c r="J164" i="21"/>
  <c r="K164" i="21" s="1"/>
  <c r="J165" i="21"/>
  <c r="K165" i="21" s="1"/>
  <c r="J166" i="21"/>
  <c r="K166" i="21" s="1"/>
  <c r="J167" i="21"/>
  <c r="K167" i="21" s="1"/>
  <c r="J168" i="21"/>
  <c r="K168" i="21" s="1"/>
  <c r="J169" i="21"/>
  <c r="K169" i="21" s="1"/>
  <c r="J170" i="21"/>
  <c r="K170" i="21" s="1"/>
  <c r="J171" i="21"/>
  <c r="K171" i="21" s="1"/>
  <c r="J172" i="21"/>
  <c r="K172" i="21" s="1"/>
  <c r="J173" i="21"/>
  <c r="K173" i="21" s="1"/>
  <c r="J174" i="21"/>
  <c r="K174" i="21" s="1"/>
  <c r="J175" i="21"/>
  <c r="K175" i="21" s="1"/>
  <c r="J176" i="21"/>
  <c r="K176" i="21" s="1"/>
  <c r="J177" i="21"/>
  <c r="K177" i="21" s="1"/>
  <c r="J178" i="21"/>
  <c r="K178" i="21" s="1"/>
  <c r="J179" i="21"/>
  <c r="K179" i="21" s="1"/>
  <c r="J180" i="21"/>
  <c r="K180" i="21" s="1"/>
  <c r="J181" i="21"/>
  <c r="K181" i="21" s="1"/>
  <c r="J182" i="21"/>
  <c r="K182" i="21" s="1"/>
  <c r="J183" i="21"/>
  <c r="K183" i="21" s="1"/>
  <c r="J184" i="21"/>
  <c r="K184" i="21" s="1"/>
  <c r="J185" i="21"/>
  <c r="K185" i="21" s="1"/>
  <c r="J186" i="21"/>
  <c r="K186" i="21" s="1"/>
  <c r="J187" i="21"/>
  <c r="K187" i="21" s="1"/>
  <c r="J188" i="21"/>
  <c r="K188" i="21"/>
  <c r="J189" i="21"/>
  <c r="K189" i="21" s="1"/>
  <c r="J190" i="21"/>
  <c r="K190" i="21" s="1"/>
  <c r="J191" i="21"/>
  <c r="K191" i="21" s="1"/>
  <c r="J192" i="21"/>
  <c r="K192" i="21" s="1"/>
  <c r="J193" i="21"/>
  <c r="K193" i="21" s="1"/>
  <c r="J194" i="21"/>
  <c r="K194" i="21" s="1"/>
  <c r="J195" i="21"/>
  <c r="K195" i="21" s="1"/>
  <c r="J196" i="21"/>
  <c r="K196" i="21" s="1"/>
  <c r="J197" i="21"/>
  <c r="K197" i="21" s="1"/>
  <c r="J198" i="21"/>
  <c r="K198" i="21" s="1"/>
  <c r="J199" i="21"/>
  <c r="K199" i="21" s="1"/>
  <c r="J200" i="21"/>
  <c r="K200" i="21"/>
  <c r="J201" i="21"/>
  <c r="K201" i="21" s="1"/>
  <c r="J202" i="21"/>
  <c r="K202" i="21" s="1"/>
  <c r="J203" i="21"/>
  <c r="K203" i="21" s="1"/>
  <c r="J204" i="21"/>
  <c r="K204" i="21" s="1"/>
  <c r="J205" i="21"/>
  <c r="K205" i="21" s="1"/>
  <c r="J206" i="21"/>
  <c r="K206" i="21" s="1"/>
  <c r="J207" i="21"/>
  <c r="K207" i="21" s="1"/>
  <c r="J208" i="21"/>
  <c r="K208" i="21" s="1"/>
  <c r="J209" i="21"/>
  <c r="K209" i="21" s="1"/>
  <c r="J210" i="21"/>
  <c r="K210" i="21" s="1"/>
  <c r="F196" i="61" l="1"/>
  <c r="J196" i="61"/>
  <c r="F197" i="61"/>
  <c r="J197" i="61"/>
  <c r="F198" i="61"/>
  <c r="K198" i="61" s="1"/>
  <c r="J198" i="61"/>
  <c r="F199" i="61"/>
  <c r="J199" i="61"/>
  <c r="F200" i="61"/>
  <c r="K200" i="61" s="1"/>
  <c r="J200" i="61"/>
  <c r="F201" i="61"/>
  <c r="K201" i="61" s="1"/>
  <c r="J201" i="61"/>
  <c r="F202" i="61"/>
  <c r="J202" i="61"/>
  <c r="F203" i="61"/>
  <c r="K203" i="61" s="1"/>
  <c r="J203" i="61"/>
  <c r="F204" i="61"/>
  <c r="K204" i="61" s="1"/>
  <c r="J204" i="61"/>
  <c r="F205" i="61"/>
  <c r="J205" i="61"/>
  <c r="F206" i="61"/>
  <c r="J206" i="61"/>
  <c r="F186" i="61"/>
  <c r="K186" i="61" s="1"/>
  <c r="J186" i="61"/>
  <c r="F187" i="61"/>
  <c r="K187" i="61" s="1"/>
  <c r="J187" i="61"/>
  <c r="F188" i="61"/>
  <c r="K188" i="61" s="1"/>
  <c r="J188" i="61"/>
  <c r="F189" i="61"/>
  <c r="K189" i="61" s="1"/>
  <c r="J189" i="61"/>
  <c r="F190" i="61"/>
  <c r="K190" i="61" s="1"/>
  <c r="J190" i="61"/>
  <c r="F191" i="61"/>
  <c r="K191" i="61" s="1"/>
  <c r="J191" i="61"/>
  <c r="F192" i="61"/>
  <c r="K192" i="61" s="1"/>
  <c r="J192" i="61"/>
  <c r="F193" i="61"/>
  <c r="J193" i="61"/>
  <c r="K193" i="61"/>
  <c r="F194" i="61"/>
  <c r="K194" i="61" s="1"/>
  <c r="J194" i="61"/>
  <c r="F195" i="61"/>
  <c r="J195" i="61"/>
  <c r="F179" i="61"/>
  <c r="K179" i="61" s="1"/>
  <c r="J179" i="61"/>
  <c r="F180" i="61"/>
  <c r="J180" i="61"/>
  <c r="F181" i="61"/>
  <c r="K181" i="61" s="1"/>
  <c r="J181" i="61"/>
  <c r="F182" i="61"/>
  <c r="K182" i="61" s="1"/>
  <c r="J182" i="61"/>
  <c r="F183" i="61"/>
  <c r="K183" i="61" s="1"/>
  <c r="J183" i="61"/>
  <c r="F184" i="61"/>
  <c r="J184" i="61"/>
  <c r="F185" i="61"/>
  <c r="J185" i="61"/>
  <c r="K185" i="61" s="1"/>
  <c r="F169" i="61"/>
  <c r="J169" i="61"/>
  <c r="F170" i="61"/>
  <c r="K170" i="61" s="1"/>
  <c r="J170" i="61"/>
  <c r="F171" i="61"/>
  <c r="J171" i="61"/>
  <c r="F172" i="61"/>
  <c r="J172" i="61"/>
  <c r="F173" i="61"/>
  <c r="J173" i="61"/>
  <c r="F174" i="61"/>
  <c r="J174" i="61"/>
  <c r="K174" i="61"/>
  <c r="F175" i="61"/>
  <c r="K175" i="61" s="1"/>
  <c r="J175" i="61"/>
  <c r="F176" i="61"/>
  <c r="J176" i="61"/>
  <c r="K176" i="61" s="1"/>
  <c r="F177" i="61"/>
  <c r="K177" i="61" s="1"/>
  <c r="J177" i="61"/>
  <c r="F178" i="61"/>
  <c r="J178" i="61"/>
  <c r="F142" i="61"/>
  <c r="J142" i="61"/>
  <c r="F143" i="61"/>
  <c r="J143" i="61"/>
  <c r="F144" i="61"/>
  <c r="J144" i="61"/>
  <c r="F145" i="61"/>
  <c r="J145" i="61"/>
  <c r="F146" i="61"/>
  <c r="J146" i="61"/>
  <c r="K146" i="61" s="1"/>
  <c r="F147" i="61"/>
  <c r="K147" i="61" s="1"/>
  <c r="J147" i="61"/>
  <c r="F148" i="61"/>
  <c r="J148" i="61"/>
  <c r="F149" i="61"/>
  <c r="K149" i="61" s="1"/>
  <c r="J149" i="61"/>
  <c r="F150" i="61"/>
  <c r="J150" i="61"/>
  <c r="F151" i="61"/>
  <c r="K151" i="61" s="1"/>
  <c r="J151" i="61"/>
  <c r="F152" i="61"/>
  <c r="J152" i="61"/>
  <c r="K152" i="61" s="1"/>
  <c r="F153" i="61"/>
  <c r="J153" i="61"/>
  <c r="F154" i="61"/>
  <c r="J154" i="61"/>
  <c r="K154" i="61" s="1"/>
  <c r="F155" i="61"/>
  <c r="J155" i="61"/>
  <c r="F156" i="61"/>
  <c r="K156" i="61" s="1"/>
  <c r="J156" i="61"/>
  <c r="F157" i="61"/>
  <c r="J157" i="61"/>
  <c r="K157" i="61"/>
  <c r="F158" i="61"/>
  <c r="K158" i="61" s="1"/>
  <c r="J158" i="61"/>
  <c r="F159" i="61"/>
  <c r="J159" i="61"/>
  <c r="F160" i="61"/>
  <c r="J160" i="61"/>
  <c r="K160" i="61" s="1"/>
  <c r="F161" i="61"/>
  <c r="J161" i="61"/>
  <c r="K161" i="61" s="1"/>
  <c r="F162" i="61"/>
  <c r="J162" i="61"/>
  <c r="K162" i="61"/>
  <c r="F163" i="61"/>
  <c r="K163" i="61" s="1"/>
  <c r="J163" i="61"/>
  <c r="F164" i="61"/>
  <c r="K164" i="61" s="1"/>
  <c r="J164" i="61"/>
  <c r="F165" i="61"/>
  <c r="K165" i="61" s="1"/>
  <c r="J165" i="61"/>
  <c r="F166" i="61"/>
  <c r="J166" i="61"/>
  <c r="F167" i="61"/>
  <c r="J167" i="61"/>
  <c r="F168" i="61"/>
  <c r="J168" i="61"/>
  <c r="K168" i="61" s="1"/>
  <c r="F126" i="61"/>
  <c r="K126" i="61" s="1"/>
  <c r="J126" i="61"/>
  <c r="F127" i="61"/>
  <c r="J127" i="61"/>
  <c r="F128" i="61"/>
  <c r="J128" i="61"/>
  <c r="K128" i="61" s="1"/>
  <c r="F129" i="61"/>
  <c r="K129" i="61" s="1"/>
  <c r="J129" i="61"/>
  <c r="F130" i="61"/>
  <c r="J130" i="61"/>
  <c r="F131" i="61"/>
  <c r="K131" i="61" s="1"/>
  <c r="J131" i="61"/>
  <c r="F132" i="61"/>
  <c r="J132" i="61"/>
  <c r="K132" i="61" s="1"/>
  <c r="F133" i="61"/>
  <c r="J133" i="61"/>
  <c r="K133" i="61"/>
  <c r="F134" i="61"/>
  <c r="J134" i="61"/>
  <c r="F135" i="61"/>
  <c r="J135" i="61"/>
  <c r="F136" i="61"/>
  <c r="J136" i="61"/>
  <c r="K136" i="61"/>
  <c r="F137" i="61"/>
  <c r="K137" i="61" s="1"/>
  <c r="J137" i="61"/>
  <c r="F138" i="61"/>
  <c r="K138" i="61" s="1"/>
  <c r="J138" i="61"/>
  <c r="F139" i="61"/>
  <c r="K139" i="61" s="1"/>
  <c r="J139" i="61"/>
  <c r="F140" i="61"/>
  <c r="K140" i="61" s="1"/>
  <c r="J140" i="61"/>
  <c r="F141" i="61"/>
  <c r="J141" i="61"/>
  <c r="K141" i="61"/>
  <c r="F107" i="61"/>
  <c r="K107" i="61" s="1"/>
  <c r="J107" i="61"/>
  <c r="F108" i="61"/>
  <c r="J108" i="61"/>
  <c r="F109" i="61"/>
  <c r="J109" i="61"/>
  <c r="K109" i="61" s="1"/>
  <c r="F110" i="61"/>
  <c r="K110" i="61" s="1"/>
  <c r="J110" i="61"/>
  <c r="F111" i="61"/>
  <c r="J111" i="61"/>
  <c r="K111" i="61" s="1"/>
  <c r="F112" i="61"/>
  <c r="J112" i="61"/>
  <c r="F113" i="61"/>
  <c r="K113" i="61" s="1"/>
  <c r="J113" i="61"/>
  <c r="F114" i="61"/>
  <c r="K114" i="61" s="1"/>
  <c r="J114" i="61"/>
  <c r="F115" i="61"/>
  <c r="J115" i="61"/>
  <c r="K115" i="61" s="1"/>
  <c r="F116" i="61"/>
  <c r="K116" i="61" s="1"/>
  <c r="J116" i="61"/>
  <c r="F117" i="61"/>
  <c r="J117" i="61"/>
  <c r="F118" i="61"/>
  <c r="K118" i="61" s="1"/>
  <c r="J118" i="61"/>
  <c r="F119" i="61"/>
  <c r="K119" i="61" s="1"/>
  <c r="J119" i="61"/>
  <c r="F120" i="61"/>
  <c r="J120" i="61"/>
  <c r="K120" i="61"/>
  <c r="F121" i="61"/>
  <c r="J121" i="61"/>
  <c r="K121" i="61"/>
  <c r="F122" i="61"/>
  <c r="K122" i="61" s="1"/>
  <c r="J122" i="61"/>
  <c r="F123" i="61"/>
  <c r="J123" i="61"/>
  <c r="F124" i="61"/>
  <c r="K124" i="61" s="1"/>
  <c r="J124" i="61"/>
  <c r="F125" i="61"/>
  <c r="K125" i="61" s="1"/>
  <c r="J125" i="61"/>
  <c r="K202" i="61" l="1"/>
  <c r="K112" i="61"/>
  <c r="K134" i="61"/>
  <c r="K167" i="61"/>
  <c r="K153" i="61"/>
  <c r="K142" i="61"/>
  <c r="K172" i="61"/>
  <c r="K206" i="61"/>
  <c r="K199" i="61"/>
  <c r="K108" i="61"/>
  <c r="K166" i="61"/>
  <c r="K145" i="61"/>
  <c r="K171" i="61"/>
  <c r="K205" i="61"/>
  <c r="K127" i="61"/>
  <c r="K159" i="61"/>
  <c r="K178" i="61"/>
  <c r="K184" i="61"/>
  <c r="K130" i="61"/>
  <c r="K155" i="61"/>
  <c r="K148" i="61"/>
  <c r="K144" i="61"/>
  <c r="K180" i="61"/>
  <c r="K197" i="61"/>
  <c r="K123" i="61"/>
  <c r="K117" i="61"/>
  <c r="K135" i="61"/>
  <c r="K150" i="61"/>
  <c r="K143" i="61"/>
  <c r="K173" i="61"/>
  <c r="K169" i="61"/>
  <c r="K195" i="61"/>
  <c r="K196" i="61"/>
  <c r="E889" i="70"/>
  <c r="E888" i="70"/>
  <c r="E887" i="70"/>
  <c r="E886" i="70"/>
  <c r="E884" i="70"/>
  <c r="E883" i="70"/>
  <c r="E882" i="70"/>
  <c r="E881" i="70"/>
  <c r="E879" i="70"/>
  <c r="E878" i="70"/>
  <c r="E877" i="70"/>
  <c r="E876" i="70"/>
  <c r="E874" i="70"/>
  <c r="E873" i="70"/>
  <c r="E872" i="70"/>
  <c r="E871" i="70"/>
  <c r="E869" i="70"/>
  <c r="E868" i="70"/>
  <c r="E867" i="70"/>
  <c r="E866" i="70"/>
  <c r="E864" i="70"/>
  <c r="E863" i="70"/>
  <c r="E862" i="70"/>
  <c r="E861" i="70"/>
  <c r="E859" i="70"/>
  <c r="E858" i="70"/>
  <c r="E857" i="70"/>
  <c r="E856" i="70"/>
  <c r="E846" i="70"/>
  <c r="E850" i="70"/>
  <c r="E851" i="70"/>
  <c r="E849" i="70"/>
  <c r="E847" i="70"/>
  <c r="E848" i="70"/>
  <c r="E830" i="70"/>
  <c r="E829" i="70"/>
  <c r="E828" i="70"/>
  <c r="E827" i="70"/>
  <c r="E826" i="70"/>
  <c r="E825" i="70"/>
  <c r="E824" i="70"/>
  <c r="E823" i="70"/>
  <c r="E822" i="70"/>
  <c r="E816" i="70"/>
  <c r="E817" i="70"/>
  <c r="E815" i="70"/>
  <c r="E813" i="70"/>
  <c r="E814" i="70"/>
  <c r="E812" i="70"/>
  <c r="E802" i="70"/>
  <c r="E801" i="70"/>
  <c r="E800" i="70"/>
  <c r="E799" i="70"/>
  <c r="E798" i="70"/>
  <c r="E797" i="70"/>
  <c r="E796" i="70"/>
  <c r="E795" i="70"/>
  <c r="E794" i="70"/>
  <c r="E788" i="70"/>
  <c r="E789" i="70"/>
  <c r="E787" i="70"/>
  <c r="E785" i="70"/>
  <c r="E786" i="70"/>
  <c r="E784" i="70"/>
  <c r="E772" i="70"/>
  <c r="E771" i="70"/>
  <c r="E770" i="70"/>
  <c r="E769" i="70"/>
  <c r="E768" i="70"/>
  <c r="E767" i="70"/>
  <c r="E766" i="70"/>
  <c r="E765" i="70"/>
  <c r="E764" i="70"/>
  <c r="E758" i="70"/>
  <c r="E759" i="70"/>
  <c r="E757" i="70"/>
  <c r="E755" i="70"/>
  <c r="E756" i="70"/>
  <c r="E754" i="70"/>
  <c r="C14" i="49"/>
  <c r="F14" i="49"/>
  <c r="E14" i="49"/>
  <c r="D14" i="49"/>
  <c r="N17" i="22" l="1"/>
  <c r="N15" i="22"/>
  <c r="I9" i="56"/>
  <c r="I9" i="55"/>
  <c r="I9" i="54"/>
  <c r="I9" i="53"/>
  <c r="J11" i="21" l="1"/>
  <c r="K11" i="21" s="1"/>
  <c r="J57" i="21"/>
  <c r="K57" i="21" s="1"/>
  <c r="J58" i="21"/>
  <c r="K58" i="21" s="1"/>
  <c r="J59" i="21"/>
  <c r="K59" i="21" s="1"/>
  <c r="J60" i="21"/>
  <c r="K60" i="21" s="1"/>
  <c r="J53" i="21"/>
  <c r="K53" i="21" s="1"/>
  <c r="J54" i="21"/>
  <c r="K54" i="21" s="1"/>
  <c r="J55" i="21"/>
  <c r="K55" i="21" s="1"/>
  <c r="J56" i="21"/>
  <c r="K56" i="21" s="1"/>
  <c r="J31" i="21"/>
  <c r="K31" i="21" s="1"/>
  <c r="J32" i="21"/>
  <c r="K32" i="21" s="1"/>
  <c r="J33" i="21"/>
  <c r="K33" i="21" s="1"/>
  <c r="J34" i="21"/>
  <c r="K34" i="21" s="1"/>
  <c r="J35" i="21"/>
  <c r="K35" i="21" s="1"/>
  <c r="J36" i="21"/>
  <c r="K36" i="21" s="1"/>
  <c r="J37" i="21"/>
  <c r="K37" i="21" s="1"/>
  <c r="J38" i="21"/>
  <c r="K38" i="21" s="1"/>
  <c r="J39" i="21"/>
  <c r="K39" i="21" s="1"/>
  <c r="J40" i="21"/>
  <c r="K40" i="21" s="1"/>
  <c r="J41" i="21"/>
  <c r="K41" i="21" s="1"/>
  <c r="J42" i="21"/>
  <c r="K42" i="21" s="1"/>
  <c r="J43" i="21"/>
  <c r="K43" i="21" s="1"/>
  <c r="J44" i="21"/>
  <c r="K44" i="21" s="1"/>
  <c r="J45" i="21"/>
  <c r="K45" i="21" s="1"/>
  <c r="J46" i="21"/>
  <c r="K46" i="21" s="1"/>
  <c r="J47" i="21"/>
  <c r="K47" i="21" s="1"/>
  <c r="J48" i="21"/>
  <c r="K48" i="21" s="1"/>
  <c r="J49" i="21"/>
  <c r="K49" i="21" s="1"/>
  <c r="J50" i="21"/>
  <c r="K50" i="21" s="1"/>
  <c r="J51" i="21"/>
  <c r="K51" i="21" s="1"/>
  <c r="J52" i="21"/>
  <c r="K52" i="21" s="1"/>
  <c r="J12" i="21"/>
  <c r="J13" i="21"/>
  <c r="J14" i="21"/>
  <c r="J15" i="21"/>
  <c r="J16" i="21"/>
  <c r="J17" i="21"/>
  <c r="J18" i="21"/>
  <c r="J19" i="21"/>
  <c r="J20" i="21"/>
  <c r="J21" i="21"/>
  <c r="J22" i="21"/>
  <c r="J23" i="21"/>
  <c r="J24" i="21"/>
  <c r="J25" i="21"/>
  <c r="J26" i="21"/>
  <c r="J27" i="21"/>
  <c r="J28" i="21"/>
  <c r="J29" i="21"/>
  <c r="J30" i="21"/>
  <c r="N9" i="61"/>
  <c r="N8" i="61"/>
  <c r="F7" i="61"/>
  <c r="J7" i="61"/>
  <c r="J8" i="61"/>
  <c r="J9" i="61"/>
  <c r="J10" i="61"/>
  <c r="J11" i="61"/>
  <c r="J12" i="61"/>
  <c r="J13" i="61"/>
  <c r="J14" i="61"/>
  <c r="J15" i="61"/>
  <c r="J16" i="61"/>
  <c r="J17" i="61"/>
  <c r="J18" i="61"/>
  <c r="J19" i="61"/>
  <c r="J20" i="61"/>
  <c r="J21" i="61"/>
  <c r="J22" i="61"/>
  <c r="J23" i="61"/>
  <c r="J24" i="61"/>
  <c r="J25" i="61"/>
  <c r="J26" i="61"/>
  <c r="J27" i="61"/>
  <c r="J28" i="61"/>
  <c r="J29" i="61"/>
  <c r="J30" i="61"/>
  <c r="J31" i="61"/>
  <c r="J32" i="61"/>
  <c r="J33" i="61"/>
  <c r="J34" i="61"/>
  <c r="J35" i="61"/>
  <c r="J36" i="61"/>
  <c r="J37" i="61"/>
  <c r="J38" i="61"/>
  <c r="J39" i="61"/>
  <c r="J40" i="61"/>
  <c r="J41" i="61"/>
  <c r="J42" i="61"/>
  <c r="J43" i="61"/>
  <c r="J44" i="61"/>
  <c r="J45" i="61"/>
  <c r="J46" i="61"/>
  <c r="J47" i="61"/>
  <c r="J48" i="61"/>
  <c r="J49" i="61"/>
  <c r="J50" i="61"/>
  <c r="J51" i="61"/>
  <c r="J52" i="61"/>
  <c r="J53" i="61"/>
  <c r="J54" i="61"/>
  <c r="J55" i="61"/>
  <c r="J56" i="61"/>
  <c r="J57" i="61"/>
  <c r="J58" i="61"/>
  <c r="J59" i="61"/>
  <c r="J60" i="61"/>
  <c r="J61" i="61"/>
  <c r="J62" i="61"/>
  <c r="J63" i="61"/>
  <c r="J64" i="61"/>
  <c r="J65" i="61"/>
  <c r="J66" i="61"/>
  <c r="J67" i="61"/>
  <c r="J68" i="61"/>
  <c r="J69" i="61"/>
  <c r="J70" i="61"/>
  <c r="J71" i="61"/>
  <c r="J72" i="61"/>
  <c r="J73" i="61"/>
  <c r="J74" i="61"/>
  <c r="J75" i="61"/>
  <c r="J76" i="61"/>
  <c r="J77" i="61"/>
  <c r="J78" i="61"/>
  <c r="J79" i="61"/>
  <c r="J80" i="61"/>
  <c r="J81" i="61"/>
  <c r="J82" i="61"/>
  <c r="J83" i="61"/>
  <c r="J84" i="61"/>
  <c r="J85" i="61"/>
  <c r="J86" i="61"/>
  <c r="J87" i="61"/>
  <c r="J88" i="61"/>
  <c r="J89" i="61"/>
  <c r="J90" i="61"/>
  <c r="J91" i="61"/>
  <c r="J92" i="61"/>
  <c r="J93" i="61"/>
  <c r="J94" i="61"/>
  <c r="J95" i="61"/>
  <c r="J96" i="61"/>
  <c r="J97" i="61"/>
  <c r="J98" i="61"/>
  <c r="J99" i="61"/>
  <c r="J100" i="61"/>
  <c r="J101" i="61"/>
  <c r="J102" i="61"/>
  <c r="J103" i="61"/>
  <c r="J104" i="61"/>
  <c r="J105" i="61"/>
  <c r="J106" i="61"/>
  <c r="F8" i="61"/>
  <c r="F9" i="61"/>
  <c r="F10" i="61"/>
  <c r="F11" i="61"/>
  <c r="F12" i="61"/>
  <c r="F13" i="61"/>
  <c r="F14" i="61"/>
  <c r="F15" i="61"/>
  <c r="F16" i="61"/>
  <c r="F17" i="61"/>
  <c r="F18" i="61"/>
  <c r="F19" i="61"/>
  <c r="F20" i="61"/>
  <c r="F21" i="61"/>
  <c r="F22" i="61"/>
  <c r="F23" i="61"/>
  <c r="F24" i="61"/>
  <c r="F25" i="61"/>
  <c r="F26" i="61"/>
  <c r="F27" i="61"/>
  <c r="F28" i="61"/>
  <c r="F29" i="61"/>
  <c r="F30" i="61"/>
  <c r="F31" i="61"/>
  <c r="F32" i="61"/>
  <c r="F33" i="61"/>
  <c r="F34" i="61"/>
  <c r="F35" i="61"/>
  <c r="F36" i="61"/>
  <c r="F37" i="61"/>
  <c r="F38" i="61"/>
  <c r="F39" i="61"/>
  <c r="F40" i="61"/>
  <c r="F41" i="61"/>
  <c r="F42" i="61"/>
  <c r="F43" i="61"/>
  <c r="F44" i="61"/>
  <c r="F45" i="61"/>
  <c r="F46" i="61"/>
  <c r="F47" i="61"/>
  <c r="F48" i="61"/>
  <c r="F49" i="61"/>
  <c r="F50" i="61"/>
  <c r="F51" i="61"/>
  <c r="F52" i="61"/>
  <c r="F53" i="61"/>
  <c r="F54" i="61"/>
  <c r="F55" i="61"/>
  <c r="F56" i="61"/>
  <c r="F57" i="61"/>
  <c r="F58" i="61"/>
  <c r="F59" i="61"/>
  <c r="F60" i="61"/>
  <c r="F61" i="61"/>
  <c r="F62" i="61"/>
  <c r="F63" i="61"/>
  <c r="F64" i="61"/>
  <c r="F65" i="61"/>
  <c r="F66" i="61"/>
  <c r="F67" i="61"/>
  <c r="F68" i="61"/>
  <c r="F69" i="61"/>
  <c r="F70" i="61"/>
  <c r="F71" i="61"/>
  <c r="F72" i="61"/>
  <c r="F73" i="61"/>
  <c r="F74" i="61"/>
  <c r="F75" i="61"/>
  <c r="F76" i="61"/>
  <c r="F77" i="61"/>
  <c r="F78" i="61"/>
  <c r="F79" i="61"/>
  <c r="F80" i="61"/>
  <c r="F81" i="61"/>
  <c r="F82" i="61"/>
  <c r="F83" i="61"/>
  <c r="F84" i="61"/>
  <c r="F85" i="61"/>
  <c r="F86" i="61"/>
  <c r="F87" i="61"/>
  <c r="F88" i="61"/>
  <c r="F89" i="61"/>
  <c r="F90" i="61"/>
  <c r="F91" i="61"/>
  <c r="F92" i="61"/>
  <c r="F93" i="61"/>
  <c r="F94" i="61"/>
  <c r="F95" i="61"/>
  <c r="F96" i="61"/>
  <c r="F97" i="61"/>
  <c r="F98" i="61"/>
  <c r="F99" i="61"/>
  <c r="F100" i="61"/>
  <c r="F101" i="61"/>
  <c r="F102" i="61"/>
  <c r="F103" i="61"/>
  <c r="F104" i="61"/>
  <c r="F105" i="61"/>
  <c r="F106" i="61"/>
  <c r="K7" i="61" l="1"/>
  <c r="E169" i="70"/>
  <c r="O16" i="57" l="1"/>
  <c r="O20" i="59" l="1"/>
  <c r="O18" i="59"/>
  <c r="O16" i="59"/>
  <c r="O20" i="58"/>
  <c r="O18" i="58"/>
  <c r="O16" i="58"/>
  <c r="O20" i="57"/>
  <c r="O18" i="57"/>
  <c r="Q16" i="19"/>
  <c r="Q21" i="19"/>
  <c r="Q20" i="19"/>
  <c r="Q19" i="19"/>
  <c r="Q17" i="19"/>
  <c r="O13" i="59" l="1"/>
  <c r="O13" i="58"/>
  <c r="O13" i="57"/>
  <c r="E84" i="70" s="1"/>
  <c r="N13" i="36" l="1"/>
  <c r="N12" i="36"/>
  <c r="N14" i="36"/>
  <c r="E557" i="70" s="1"/>
  <c r="E933" i="70"/>
  <c r="E932" i="70"/>
  <c r="E931" i="70"/>
  <c r="E930" i="70"/>
  <c r="N13" i="43"/>
  <c r="E688" i="70" s="1"/>
  <c r="N12" i="43"/>
  <c r="E687" i="70" s="1"/>
  <c r="N14" i="43"/>
  <c r="E689" i="70" s="1"/>
  <c r="N13" i="42"/>
  <c r="E671" i="70" s="1"/>
  <c r="N12" i="42"/>
  <c r="E670" i="70" s="1"/>
  <c r="N11" i="42"/>
  <c r="E669" i="70" s="1"/>
  <c r="M7" i="40"/>
  <c r="E642" i="70" s="1"/>
  <c r="V16" i="35"/>
  <c r="V15" i="35"/>
  <c r="V17" i="35" s="1"/>
  <c r="V14" i="35"/>
  <c r="V12" i="35"/>
  <c r="V11" i="35"/>
  <c r="M7" i="38"/>
  <c r="E620" i="70" l="1"/>
  <c r="V13" i="35" l="1"/>
  <c r="V18" i="35" s="1"/>
  <c r="F7" i="62"/>
  <c r="I12" i="62"/>
  <c r="H12" i="62"/>
  <c r="G12" i="62"/>
  <c r="I19" i="62"/>
  <c r="H19" i="62"/>
  <c r="G19" i="62"/>
  <c r="E19" i="62"/>
  <c r="D19" i="62"/>
  <c r="C19" i="62"/>
  <c r="J18" i="62"/>
  <c r="F18" i="62"/>
  <c r="J17" i="62"/>
  <c r="F17" i="62"/>
  <c r="J16" i="62"/>
  <c r="J19" i="62" s="1"/>
  <c r="F16" i="62"/>
  <c r="F19" i="62" s="1"/>
  <c r="I15" i="62"/>
  <c r="H15" i="62"/>
  <c r="G15" i="62"/>
  <c r="E15" i="62"/>
  <c r="D15" i="62"/>
  <c r="C15" i="62"/>
  <c r="J14" i="62"/>
  <c r="F14" i="62"/>
  <c r="J13" i="62"/>
  <c r="F13" i="62"/>
  <c r="E12" i="62"/>
  <c r="D12" i="62"/>
  <c r="C12" i="62"/>
  <c r="J11" i="62"/>
  <c r="F11" i="62"/>
  <c r="J10" i="62"/>
  <c r="F10" i="62"/>
  <c r="J9" i="62"/>
  <c r="F9" i="62"/>
  <c r="J8" i="62"/>
  <c r="F8" i="62"/>
  <c r="J7" i="62"/>
  <c r="E397" i="70"/>
  <c r="K8" i="31"/>
  <c r="E360" i="70" s="1"/>
  <c r="L8" i="30"/>
  <c r="E359" i="70" s="1"/>
  <c r="K8" i="29"/>
  <c r="E358" i="70" s="1"/>
  <c r="J8" i="28"/>
  <c r="E357" i="70" s="1"/>
  <c r="J7" i="32"/>
  <c r="E343" i="70" s="1"/>
  <c r="L12" i="24"/>
  <c r="E275" i="70" s="1"/>
  <c r="E9" i="25"/>
  <c r="E621" i="70" s="1"/>
  <c r="D9" i="25"/>
  <c r="C9" i="25"/>
  <c r="F15" i="62" l="1"/>
  <c r="D20" i="62"/>
  <c r="E20" i="62"/>
  <c r="F12" i="62"/>
  <c r="F20" i="62" s="1"/>
  <c r="C20" i="62"/>
  <c r="H20" i="62"/>
  <c r="I20" i="62"/>
  <c r="J12" i="62"/>
  <c r="G20" i="62"/>
  <c r="J15" i="62"/>
  <c r="J20" i="62" l="1"/>
  <c r="K12" i="21" l="1"/>
  <c r="K13" i="21"/>
  <c r="K14" i="21"/>
  <c r="K15" i="21"/>
  <c r="K16" i="21"/>
  <c r="K17" i="21"/>
  <c r="K18" i="21"/>
  <c r="K19" i="21"/>
  <c r="K20" i="21"/>
  <c r="K21" i="21"/>
  <c r="K22" i="21"/>
  <c r="K23" i="21"/>
  <c r="K24" i="21"/>
  <c r="K25" i="21"/>
  <c r="K30" i="21"/>
  <c r="K29" i="21"/>
  <c r="K28" i="21"/>
  <c r="K27" i="21"/>
  <c r="K26" i="21"/>
  <c r="N14" i="21" l="1"/>
  <c r="E250" i="70" s="1"/>
  <c r="N13" i="21"/>
  <c r="E251" i="70" s="1"/>
  <c r="Q18" i="19"/>
  <c r="E171" i="70"/>
  <c r="E170" i="70"/>
  <c r="E87" i="70" l="1"/>
  <c r="E276" i="70"/>
  <c r="K8" i="61"/>
  <c r="K9" i="61"/>
  <c r="K10" i="61"/>
  <c r="K11" i="61"/>
  <c r="K12" i="61"/>
  <c r="K13" i="61"/>
  <c r="K14" i="61"/>
  <c r="K15" i="61"/>
  <c r="K16" i="61"/>
  <c r="K17" i="61"/>
  <c r="K18" i="61"/>
  <c r="K19" i="61"/>
  <c r="K20" i="61"/>
  <c r="K21" i="61"/>
  <c r="K22" i="61"/>
  <c r="K23" i="61"/>
  <c r="K24" i="61"/>
  <c r="K25" i="61"/>
  <c r="K26" i="61"/>
  <c r="K27" i="61"/>
  <c r="K28" i="61"/>
  <c r="K29" i="61"/>
  <c r="K30" i="61"/>
  <c r="K31" i="61"/>
  <c r="K32" i="61"/>
  <c r="K33" i="61"/>
  <c r="K34" i="61"/>
  <c r="K35" i="61"/>
  <c r="K36" i="61"/>
  <c r="K37" i="61"/>
  <c r="K38" i="61"/>
  <c r="K39" i="61"/>
  <c r="K40" i="61"/>
  <c r="K41" i="61"/>
  <c r="K42" i="61"/>
  <c r="K43" i="61"/>
  <c r="K44" i="61"/>
  <c r="K45" i="61"/>
  <c r="K46" i="61"/>
  <c r="K47" i="61"/>
  <c r="K48" i="61"/>
  <c r="K49" i="61"/>
  <c r="K50" i="61"/>
  <c r="K51" i="61"/>
  <c r="K52" i="61"/>
  <c r="K53" i="61"/>
  <c r="K54" i="61"/>
  <c r="K55" i="61"/>
  <c r="K56" i="61"/>
  <c r="K57" i="61"/>
  <c r="K58" i="61"/>
  <c r="K59" i="61"/>
  <c r="K60" i="61"/>
  <c r="K61" i="61"/>
  <c r="K62" i="61"/>
  <c r="K63" i="61"/>
  <c r="K64" i="61"/>
  <c r="K65" i="61"/>
  <c r="K66" i="61"/>
  <c r="K67" i="61"/>
  <c r="K68" i="61"/>
  <c r="K69" i="61"/>
  <c r="K70" i="61"/>
  <c r="K71" i="61"/>
  <c r="K72" i="61"/>
  <c r="K73" i="61"/>
  <c r="K74" i="61"/>
  <c r="K75" i="61"/>
  <c r="K76" i="61"/>
  <c r="K77" i="61"/>
  <c r="K78" i="61"/>
  <c r="K79" i="61"/>
  <c r="K80" i="61"/>
  <c r="K81" i="61"/>
  <c r="K82" i="61"/>
  <c r="K83" i="61"/>
  <c r="K84" i="61"/>
  <c r="K85" i="61"/>
  <c r="K86" i="61"/>
  <c r="K87" i="61"/>
  <c r="K88" i="61"/>
  <c r="K89" i="61"/>
  <c r="K90" i="61"/>
  <c r="K91" i="61"/>
  <c r="K92" i="61"/>
  <c r="K93" i="61"/>
  <c r="K94" i="61"/>
  <c r="K95" i="61"/>
  <c r="K96" i="61"/>
  <c r="K97" i="61"/>
  <c r="K98" i="61"/>
  <c r="K99" i="61"/>
  <c r="K100" i="61"/>
  <c r="K101" i="61"/>
  <c r="K102" i="61"/>
  <c r="K103" i="61"/>
  <c r="K104" i="61"/>
  <c r="K105" i="61"/>
  <c r="K106" i="61"/>
  <c r="N12" i="61" l="1"/>
  <c r="F162" i="70"/>
  <c r="E96" i="70" l="1"/>
  <c r="E86" i="70" l="1"/>
  <c r="E95" i="70"/>
  <c r="E97" i="70"/>
  <c r="E85" i="70"/>
  <c r="E172" i="70" l="1"/>
  <c r="E174" i="70" s="1"/>
  <c r="E175" i="70" s="1"/>
  <c r="G11" i="16"/>
  <c r="E226" i="70" s="1"/>
  <c r="E404" i="70" l="1"/>
  <c r="E662" i="70" l="1"/>
  <c r="E659" i="70"/>
  <c r="E663" i="70" s="1"/>
  <c r="E284" i="70"/>
  <c r="E282" i="70"/>
  <c r="E302" i="70"/>
  <c r="E301" i="70"/>
  <c r="E300" i="70"/>
  <c r="E283" i="70" l="1"/>
  <c r="E261" i="70" l="1"/>
  <c r="E405" i="70" l="1"/>
  <c r="E406" i="70" s="1"/>
  <c r="E408" i="70" s="1"/>
  <c r="E398" i="70"/>
  <c r="E399" i="70" s="1"/>
  <c r="E401" i="70" s="1"/>
  <c r="E344" i="70"/>
  <c r="E345" i="70" s="1"/>
  <c r="E347" i="70" s="1"/>
  <c r="E88" i="70"/>
  <c r="D7" i="71"/>
  <c r="D89" i="71"/>
  <c r="D87" i="71"/>
  <c r="D86" i="71"/>
  <c r="D85" i="71"/>
  <c r="D84" i="71"/>
  <c r="D83" i="71"/>
  <c r="E82" i="71"/>
  <c r="D82" i="71"/>
  <c r="E81" i="71"/>
  <c r="D81" i="71"/>
  <c r="D80" i="71"/>
  <c r="D79" i="71"/>
  <c r="D78" i="71"/>
  <c r="D77" i="71"/>
  <c r="D76" i="71"/>
  <c r="D75" i="71"/>
  <c r="D74" i="71"/>
  <c r="D73" i="71"/>
  <c r="D72" i="71"/>
  <c r="D71" i="71"/>
  <c r="D70" i="71"/>
  <c r="D69" i="71"/>
  <c r="D68" i="71"/>
  <c r="D67" i="71"/>
  <c r="D66" i="71"/>
  <c r="E65" i="71"/>
  <c r="D65" i="71"/>
  <c r="D64" i="71"/>
  <c r="D63" i="71"/>
  <c r="D62" i="71"/>
  <c r="D61" i="71"/>
  <c r="D60" i="71"/>
  <c r="D59" i="71"/>
  <c r="D58" i="71"/>
  <c r="D57" i="71"/>
  <c r="D56" i="71"/>
  <c r="D55" i="71"/>
  <c r="D54" i="71"/>
  <c r="D53" i="71"/>
  <c r="D52" i="71"/>
  <c r="D51" i="71"/>
  <c r="D50" i="71"/>
  <c r="D49" i="71"/>
  <c r="D48" i="71"/>
  <c r="D47" i="71"/>
  <c r="D46" i="71"/>
  <c r="D45" i="71"/>
  <c r="D44" i="71"/>
  <c r="E43" i="71"/>
  <c r="D43" i="71"/>
  <c r="D42" i="71"/>
  <c r="D41" i="71"/>
  <c r="D40" i="71"/>
  <c r="D39" i="71"/>
  <c r="D38" i="71"/>
  <c r="E37" i="71"/>
  <c r="D37" i="71"/>
  <c r="D36" i="71"/>
  <c r="D35" i="71"/>
  <c r="D34" i="71"/>
  <c r="D33" i="71"/>
  <c r="D32" i="71"/>
  <c r="E31" i="71"/>
  <c r="D31" i="71"/>
  <c r="D30" i="71"/>
  <c r="D29" i="71"/>
  <c r="D28" i="71"/>
  <c r="D27" i="71"/>
  <c r="D26" i="71"/>
  <c r="D25" i="71"/>
  <c r="D24" i="71"/>
  <c r="D23" i="71"/>
  <c r="D22" i="71"/>
  <c r="D20" i="71"/>
  <c r="D21" i="71"/>
  <c r="D19" i="71"/>
  <c r="D17" i="71"/>
  <c r="D18" i="71"/>
  <c r="D16" i="71"/>
  <c r="D15" i="71"/>
  <c r="D14" i="71"/>
  <c r="D13" i="71"/>
  <c r="E905" i="70"/>
  <c r="E738" i="70"/>
  <c r="E737" i="70"/>
  <c r="E736" i="70"/>
  <c r="E735" i="70"/>
  <c r="E734" i="70"/>
  <c r="E723" i="70"/>
  <c r="E724" i="70"/>
  <c r="E725" i="70"/>
  <c r="E726" i="70"/>
  <c r="E709" i="70"/>
  <c r="E708" i="70"/>
  <c r="E707" i="70"/>
  <c r="E706" i="70"/>
  <c r="E722" i="70"/>
  <c r="E721" i="70"/>
  <c r="E720" i="70"/>
  <c r="E719" i="70"/>
  <c r="E705" i="70"/>
  <c r="E690" i="70"/>
  <c r="E672" i="70"/>
  <c r="E666" i="70"/>
  <c r="E69" i="71" s="1"/>
  <c r="E260" i="70"/>
  <c r="E243" i="70"/>
  <c r="E242" i="70"/>
  <c r="E710" i="70" l="1"/>
  <c r="E739" i="70"/>
  <c r="E743" i="70" s="1"/>
  <c r="E74" i="71" s="1"/>
  <c r="E692" i="70"/>
  <c r="E693" i="70"/>
  <c r="E691" i="70"/>
  <c r="E675" i="70"/>
  <c r="E673" i="70"/>
  <c r="E674" i="70"/>
  <c r="E303" i="70"/>
  <c r="E328" i="70"/>
  <c r="E361" i="70"/>
  <c r="E215" i="70"/>
  <c r="E285" i="70"/>
  <c r="E227" i="70"/>
  <c r="E199" i="70"/>
  <c r="E214" i="70"/>
  <c r="E213" i="70"/>
  <c r="E212" i="70"/>
  <c r="E198" i="70"/>
  <c r="E200" i="70" l="1"/>
  <c r="E202" i="70" s="1"/>
  <c r="E30" i="71" s="1"/>
  <c r="L30" i="71" s="1"/>
  <c r="E306" i="70"/>
  <c r="E304" i="70"/>
  <c r="E305" i="70"/>
  <c r="E329" i="70"/>
  <c r="E330" i="70"/>
  <c r="E331" i="70"/>
  <c r="E287" i="70"/>
  <c r="E286" i="70"/>
  <c r="E288" i="70"/>
  <c r="E362" i="70"/>
  <c r="E680" i="70"/>
  <c r="E681" i="70"/>
  <c r="E683" i="70"/>
  <c r="E679" i="70"/>
  <c r="E682" i="70"/>
  <c r="E697" i="70"/>
  <c r="E700" i="70"/>
  <c r="E698" i="70"/>
  <c r="E699" i="70"/>
  <c r="E701" i="70"/>
  <c r="E216" i="70"/>
  <c r="E192" i="70"/>
  <c r="E195" i="70" s="1"/>
  <c r="E29" i="71" s="1"/>
  <c r="J29" i="71" s="1"/>
  <c r="B87" i="71"/>
  <c r="B86" i="71"/>
  <c r="B85" i="71"/>
  <c r="H84" i="71"/>
  <c r="B84" i="71"/>
  <c r="B83" i="71"/>
  <c r="H82" i="71"/>
  <c r="H81" i="71"/>
  <c r="B80" i="71"/>
  <c r="B79" i="71"/>
  <c r="B78" i="71"/>
  <c r="B77" i="71"/>
  <c r="B76" i="71"/>
  <c r="B75" i="71"/>
  <c r="H74" i="71"/>
  <c r="B74" i="71"/>
  <c r="B73" i="71"/>
  <c r="B72" i="71"/>
  <c r="B71" i="71"/>
  <c r="B70" i="71"/>
  <c r="H69" i="71"/>
  <c r="B69" i="71"/>
  <c r="B68" i="71"/>
  <c r="B67" i="71"/>
  <c r="B66" i="71"/>
  <c r="H65" i="71"/>
  <c r="B64" i="71"/>
  <c r="B63" i="71"/>
  <c r="B62" i="71"/>
  <c r="B61" i="71"/>
  <c r="B60" i="71"/>
  <c r="B59" i="71"/>
  <c r="H58" i="71"/>
  <c r="B58" i="71"/>
  <c r="B57" i="71"/>
  <c r="B56" i="71"/>
  <c r="B55" i="71"/>
  <c r="H54" i="71"/>
  <c r="B54" i="71"/>
  <c r="B53" i="71"/>
  <c r="B52" i="71"/>
  <c r="B51" i="71"/>
  <c r="B50" i="71"/>
  <c r="B49" i="71"/>
  <c r="B48" i="71"/>
  <c r="B47" i="71"/>
  <c r="B46" i="71"/>
  <c r="B45" i="71"/>
  <c r="B44" i="71"/>
  <c r="H43" i="71"/>
  <c r="B42" i="71"/>
  <c r="B41" i="71"/>
  <c r="B40" i="71"/>
  <c r="B39" i="71"/>
  <c r="B38" i="71"/>
  <c r="H37" i="71"/>
  <c r="B36" i="71"/>
  <c r="B35" i="71"/>
  <c r="B34" i="71"/>
  <c r="B33" i="71"/>
  <c r="B32" i="71"/>
  <c r="H31" i="71"/>
  <c r="B30" i="71"/>
  <c r="B29" i="71"/>
  <c r="B28" i="71"/>
  <c r="B27" i="71"/>
  <c r="B26" i="71"/>
  <c r="B25" i="71"/>
  <c r="B24" i="71"/>
  <c r="B23" i="71"/>
  <c r="H22" i="71"/>
  <c r="B22" i="71"/>
  <c r="B21" i="71"/>
  <c r="H20" i="71"/>
  <c r="B20" i="71"/>
  <c r="B19" i="71"/>
  <c r="B18" i="71"/>
  <c r="B17" i="71"/>
  <c r="H16" i="71"/>
  <c r="B16" i="71"/>
  <c r="H15" i="71"/>
  <c r="B15" i="71"/>
  <c r="B14" i="71"/>
  <c r="B13" i="71"/>
  <c r="G3" i="71"/>
  <c r="B3" i="71"/>
  <c r="F962" i="70"/>
  <c r="E968" i="70" s="1"/>
  <c r="E87" i="71" s="1"/>
  <c r="H87" i="71" s="1"/>
  <c r="F954" i="70"/>
  <c r="E960" i="70" s="1"/>
  <c r="E86" i="71" s="1"/>
  <c r="H86" i="71" s="1"/>
  <c r="F946" i="70"/>
  <c r="E952" i="70" s="1"/>
  <c r="E85" i="71" s="1"/>
  <c r="H85" i="71" s="1"/>
  <c r="F938" i="70"/>
  <c r="E944" i="70" s="1"/>
  <c r="E84" i="71" s="1"/>
  <c r="E934" i="70"/>
  <c r="E936" i="70" s="1"/>
  <c r="E83" i="71" s="1"/>
  <c r="H83" i="71" s="1"/>
  <c r="E908" i="70"/>
  <c r="E907" i="70"/>
  <c r="E906" i="70"/>
  <c r="E912" i="70" s="1"/>
  <c r="E890" i="70"/>
  <c r="E885" i="70"/>
  <c r="E880" i="70"/>
  <c r="E875" i="70"/>
  <c r="E870" i="70"/>
  <c r="E865" i="70"/>
  <c r="E860" i="70"/>
  <c r="E853" i="70"/>
  <c r="E852" i="70"/>
  <c r="E854" i="70" s="1"/>
  <c r="E833" i="70"/>
  <c r="E832" i="70"/>
  <c r="E831" i="70"/>
  <c r="E819" i="70"/>
  <c r="E818" i="70"/>
  <c r="E820" i="70" s="1"/>
  <c r="E807" i="70"/>
  <c r="E808" i="70" s="1"/>
  <c r="E791" i="70"/>
  <c r="E790" i="70"/>
  <c r="E792" i="70" s="1"/>
  <c r="D778" i="70"/>
  <c r="D777" i="70"/>
  <c r="D776" i="70"/>
  <c r="E779" i="70" s="1"/>
  <c r="E780" i="70" s="1"/>
  <c r="E761" i="70"/>
  <c r="E760" i="70"/>
  <c r="E762" i="70" s="1"/>
  <c r="F745" i="70"/>
  <c r="E751" i="70" s="1"/>
  <c r="E75" i="71" s="1"/>
  <c r="H75" i="71" s="1"/>
  <c r="E727" i="70"/>
  <c r="E731" i="70" s="1"/>
  <c r="E73" i="71" s="1"/>
  <c r="H73" i="71" s="1"/>
  <c r="E716" i="70"/>
  <c r="E72" i="71" s="1"/>
  <c r="H72" i="71" s="1"/>
  <c r="E654" i="70"/>
  <c r="E68" i="71" s="1"/>
  <c r="H68" i="71" s="1"/>
  <c r="F648" i="70"/>
  <c r="E639" i="70"/>
  <c r="E66" i="71" s="1"/>
  <c r="H66" i="71" s="1"/>
  <c r="F633" i="70"/>
  <c r="F611" i="70"/>
  <c r="E617" i="70" s="1"/>
  <c r="E63" i="71" s="1"/>
  <c r="H63" i="71" s="1"/>
  <c r="E608" i="70"/>
  <c r="F602" i="70"/>
  <c r="E597" i="70"/>
  <c r="E592" i="70"/>
  <c r="E587" i="70"/>
  <c r="E582" i="70"/>
  <c r="E577" i="70"/>
  <c r="F564" i="70"/>
  <c r="E570" i="70" s="1"/>
  <c r="E61" i="71" s="1"/>
  <c r="H61" i="71" s="1"/>
  <c r="E562" i="70"/>
  <c r="E60" i="71" s="1"/>
  <c r="H60" i="71" s="1"/>
  <c r="F536" i="70"/>
  <c r="F530" i="70"/>
  <c r="F524" i="70"/>
  <c r="F516" i="70"/>
  <c r="E522" i="70" s="1"/>
  <c r="E58" i="71" s="1"/>
  <c r="E512" i="70"/>
  <c r="E514" i="70" s="1"/>
  <c r="E57" i="71" s="1"/>
  <c r="H57" i="71" s="1"/>
  <c r="F501" i="70"/>
  <c r="F495" i="70"/>
  <c r="F489" i="70"/>
  <c r="F483" i="70"/>
  <c r="F477" i="70"/>
  <c r="F469" i="70"/>
  <c r="E475" i="70" s="1"/>
  <c r="E55" i="71" s="1"/>
  <c r="H55" i="71" s="1"/>
  <c r="F463" i="70"/>
  <c r="F455" i="70"/>
  <c r="E461" i="70" s="1"/>
  <c r="E54" i="71" s="1"/>
  <c r="F447" i="70"/>
  <c r="F441" i="70"/>
  <c r="F435" i="70"/>
  <c r="E433" i="70"/>
  <c r="E52" i="71" s="1"/>
  <c r="H52" i="71" s="1"/>
  <c r="F427" i="70"/>
  <c r="F419" i="70"/>
  <c r="E425" i="70" s="1"/>
  <c r="E51" i="71" s="1"/>
  <c r="H51" i="71" s="1"/>
  <c r="F410" i="70"/>
  <c r="E417" i="70" s="1"/>
  <c r="E50" i="71" s="1"/>
  <c r="H50" i="71" s="1"/>
  <c r="E49" i="71"/>
  <c r="H49" i="71" s="1"/>
  <c r="E48" i="71"/>
  <c r="H48" i="71" s="1"/>
  <c r="E392" i="70"/>
  <c r="E394" i="70" s="1"/>
  <c r="E47" i="71" s="1"/>
  <c r="H47" i="71" s="1"/>
  <c r="F381" i="70"/>
  <c r="F375" i="70"/>
  <c r="F366" i="70"/>
  <c r="E373" i="70" s="1"/>
  <c r="E45" i="71" s="1"/>
  <c r="H45" i="71" s="1"/>
  <c r="E42" i="71"/>
  <c r="H42" i="71" s="1"/>
  <c r="E277" i="70"/>
  <c r="E279" i="70" s="1"/>
  <c r="E38" i="71" s="1"/>
  <c r="H38" i="71" s="1"/>
  <c r="E262" i="70"/>
  <c r="E265" i="70" s="1"/>
  <c r="E36" i="71" s="1"/>
  <c r="H36" i="71" s="1"/>
  <c r="E252" i="70"/>
  <c r="E257" i="70" s="1"/>
  <c r="E35" i="71" s="1"/>
  <c r="H35" i="71" s="1"/>
  <c r="E244" i="70"/>
  <c r="E247" i="70" s="1"/>
  <c r="E34" i="71" s="1"/>
  <c r="H34" i="71" s="1"/>
  <c r="E237" i="70"/>
  <c r="E228" i="70"/>
  <c r="E229" i="70" s="1"/>
  <c r="F183" i="70"/>
  <c r="F177" i="70"/>
  <c r="F154" i="70"/>
  <c r="F134" i="70"/>
  <c r="E140" i="70" s="1"/>
  <c r="E25" i="71" s="1"/>
  <c r="H25" i="71" s="1"/>
  <c r="F126" i="70"/>
  <c r="E132" i="70" s="1"/>
  <c r="E24" i="71" s="1"/>
  <c r="H24" i="71" s="1"/>
  <c r="F118" i="70"/>
  <c r="E124" i="70" s="1"/>
  <c r="E23" i="71" s="1"/>
  <c r="H23" i="71" s="1"/>
  <c r="F110" i="70"/>
  <c r="E116" i="70" s="1"/>
  <c r="E22" i="71" s="1"/>
  <c r="F75" i="70"/>
  <c r="E81" i="70" s="1"/>
  <c r="E20" i="71" s="1"/>
  <c r="F67" i="70"/>
  <c r="F61" i="70"/>
  <c r="F53" i="70"/>
  <c r="F47" i="70"/>
  <c r="F39" i="70"/>
  <c r="E45" i="70" s="1"/>
  <c r="E17" i="71" s="1"/>
  <c r="H17" i="71" s="1"/>
  <c r="F31" i="70"/>
  <c r="E37" i="70" s="1"/>
  <c r="E16" i="71" s="1"/>
  <c r="F23" i="70"/>
  <c r="E29" i="70" s="1"/>
  <c r="E15" i="71" s="1"/>
  <c r="F15" i="70"/>
  <c r="E21" i="70" s="1"/>
  <c r="E14" i="71" s="1"/>
  <c r="H14" i="71" s="1"/>
  <c r="F7" i="70"/>
  <c r="E13" i="70" s="1"/>
  <c r="E364" i="70" l="1"/>
  <c r="E44" i="71" s="1"/>
  <c r="H44" i="71" s="1"/>
  <c r="E387" i="70"/>
  <c r="E46" i="71" s="1"/>
  <c r="H46" i="71" s="1"/>
  <c r="J24" i="71"/>
  <c r="E554" i="70"/>
  <c r="E59" i="71" s="1"/>
  <c r="H59" i="71" s="1"/>
  <c r="E507" i="70"/>
  <c r="E56" i="71" s="1"/>
  <c r="H56" i="71" s="1"/>
  <c r="E838" i="70"/>
  <c r="E453" i="70"/>
  <c r="E53" i="71" s="1"/>
  <c r="E189" i="70"/>
  <c r="E295" i="70"/>
  <c r="E293" i="70"/>
  <c r="E296" i="70"/>
  <c r="E292" i="70"/>
  <c r="E294" i="70"/>
  <c r="E339" i="70"/>
  <c r="E336" i="70"/>
  <c r="E337" i="70"/>
  <c r="E338" i="70"/>
  <c r="E335" i="70"/>
  <c r="E313" i="70"/>
  <c r="E314" i="70"/>
  <c r="E311" i="70"/>
  <c r="E310" i="70"/>
  <c r="E312" i="70"/>
  <c r="E28" i="71"/>
  <c r="H28" i="71" s="1"/>
  <c r="E598" i="70"/>
  <c r="E601" i="70" s="1"/>
  <c r="E609" i="70" s="1"/>
  <c r="E62" i="71" s="1"/>
  <c r="H62" i="71" s="1"/>
  <c r="E27" i="71"/>
  <c r="H27" i="71" s="1"/>
  <c r="E684" i="70"/>
  <c r="E70" i="71" s="1"/>
  <c r="H70" i="71" s="1"/>
  <c r="E702" i="70"/>
  <c r="E71" i="71" s="1"/>
  <c r="H71" i="71" s="1"/>
  <c r="E916" i="70"/>
  <c r="E102" i="70"/>
  <c r="E101" i="70"/>
  <c r="E104" i="70"/>
  <c r="E103" i="70"/>
  <c r="E105" i="70"/>
  <c r="E218" i="70"/>
  <c r="E32" i="71" s="1"/>
  <c r="N30" i="71"/>
  <c r="H30" i="71"/>
  <c r="E891" i="70"/>
  <c r="E892" i="70" s="1"/>
  <c r="E79" i="71" s="1"/>
  <c r="H79" i="71" s="1"/>
  <c r="E839" i="70"/>
  <c r="E841" i="70"/>
  <c r="E837" i="70"/>
  <c r="E809" i="70"/>
  <c r="E77" i="71" s="1"/>
  <c r="N77" i="71" s="1"/>
  <c r="E13" i="71"/>
  <c r="H13" i="71" s="1"/>
  <c r="E73" i="70"/>
  <c r="E19" i="71" s="1"/>
  <c r="H19" i="71" s="1"/>
  <c r="E59" i="70"/>
  <c r="E18" i="71" s="1"/>
  <c r="H18" i="71" s="1"/>
  <c r="E914" i="70"/>
  <c r="E915" i="70"/>
  <c r="E233" i="70"/>
  <c r="E239" i="70" s="1"/>
  <c r="E93" i="70"/>
  <c r="H29" i="71"/>
  <c r="E781" i="70"/>
  <c r="E76" i="71" s="1"/>
  <c r="E913" i="70"/>
  <c r="E840" i="70"/>
  <c r="E107" i="70" l="1"/>
  <c r="E108" i="70" s="1"/>
  <c r="E21" i="71" s="1"/>
  <c r="H21" i="71" s="1"/>
  <c r="J53" i="71"/>
  <c r="K8" i="71" s="1"/>
  <c r="H53" i="71"/>
  <c r="E842" i="70"/>
  <c r="E843" i="70" s="1"/>
  <c r="E78" i="71" s="1"/>
  <c r="H78" i="71" s="1"/>
  <c r="E340" i="70"/>
  <c r="E41" i="71" s="1"/>
  <c r="H41" i="71" s="1"/>
  <c r="E297" i="70"/>
  <c r="E39" i="71" s="1"/>
  <c r="H39" i="71" s="1"/>
  <c r="E315" i="70"/>
  <c r="E40" i="71" s="1"/>
  <c r="H40" i="71" s="1"/>
  <c r="E917" i="70"/>
  <c r="E80" i="71" s="1"/>
  <c r="H80" i="71" s="1"/>
  <c r="N32" i="71"/>
  <c r="H32" i="71"/>
  <c r="L32" i="71"/>
  <c r="H77" i="71"/>
  <c r="L77" i="71"/>
  <c r="N76" i="71"/>
  <c r="L76" i="71"/>
  <c r="H76" i="71"/>
  <c r="E33" i="71"/>
  <c r="H33" i="71" s="1"/>
  <c r="F10" i="47"/>
  <c r="E10" i="47"/>
  <c r="D10" i="47"/>
  <c r="C10" i="47"/>
  <c r="B10" i="47"/>
  <c r="F10" i="46"/>
  <c r="E10" i="46"/>
  <c r="D10" i="46"/>
  <c r="C10" i="46"/>
  <c r="B10" i="46"/>
  <c r="F10" i="45"/>
  <c r="E10" i="45"/>
  <c r="D10" i="45"/>
  <c r="C10" i="45"/>
  <c r="B10" i="45"/>
  <c r="K9" i="71" l="1"/>
  <c r="K10" i="71"/>
  <c r="K17" i="68"/>
  <c r="E51" i="64" l="1"/>
  <c r="E17" i="67"/>
  <c r="D17" i="67"/>
  <c r="C17" i="67"/>
  <c r="F16" i="67"/>
  <c r="E904" i="70" s="1"/>
  <c r="F15" i="67"/>
  <c r="E903" i="70" s="1"/>
  <c r="F14" i="67"/>
  <c r="E902" i="70" s="1"/>
  <c r="F13" i="67"/>
  <c r="E901" i="70" s="1"/>
  <c r="F12" i="67"/>
  <c r="E900" i="70" s="1"/>
  <c r="F11" i="67"/>
  <c r="E899" i="70" s="1"/>
  <c r="F10" i="67"/>
  <c r="E898" i="70" s="1"/>
  <c r="F9" i="67"/>
  <c r="E897" i="70" s="1"/>
  <c r="F8" i="67"/>
  <c r="E896" i="70" s="1"/>
  <c r="F7" i="67"/>
  <c r="E895" i="70" s="1"/>
  <c r="F17" i="67" l="1"/>
  <c r="E17" i="66"/>
  <c r="D17" i="66"/>
  <c r="C17" i="66"/>
  <c r="F16" i="66"/>
  <c r="E327" i="70" s="1"/>
  <c r="F15" i="66"/>
  <c r="E326" i="70" s="1"/>
  <c r="F14" i="66"/>
  <c r="E325" i="70" s="1"/>
  <c r="F13" i="66"/>
  <c r="E324" i="70" s="1"/>
  <c r="F12" i="66"/>
  <c r="E323" i="70" s="1"/>
  <c r="F11" i="66"/>
  <c r="E322" i="70" s="1"/>
  <c r="F10" i="66"/>
  <c r="E321" i="70" s="1"/>
  <c r="F9" i="66"/>
  <c r="E320" i="70" s="1"/>
  <c r="F8" i="66"/>
  <c r="E319" i="70" s="1"/>
  <c r="F7" i="66"/>
  <c r="E318" i="70" s="1"/>
  <c r="F17" i="66" l="1"/>
  <c r="E17" i="50" l="1"/>
  <c r="D17" i="50"/>
  <c r="C17" i="50"/>
  <c r="F16" i="50"/>
  <c r="F15" i="50"/>
  <c r="F14" i="50"/>
  <c r="F13" i="50"/>
  <c r="F12" i="50"/>
  <c r="F11" i="50"/>
  <c r="F10" i="50"/>
  <c r="F9" i="50"/>
  <c r="F8" i="50"/>
  <c r="F7" i="50"/>
  <c r="C10" i="48"/>
  <c r="B10" i="48"/>
  <c r="F11" i="37"/>
  <c r="E11" i="37"/>
  <c r="D11" i="37"/>
  <c r="C11" i="37"/>
  <c r="E17" i="27"/>
  <c r="D17" i="27"/>
  <c r="C17" i="27"/>
  <c r="F16" i="27"/>
  <c r="F15" i="27"/>
  <c r="F14" i="27"/>
  <c r="F13" i="27"/>
  <c r="F12" i="27"/>
  <c r="F11" i="27"/>
  <c r="F10" i="27"/>
  <c r="F9" i="27"/>
  <c r="F8" i="27"/>
  <c r="F7" i="27"/>
  <c r="E9" i="26"/>
  <c r="E643" i="70" s="1"/>
  <c r="D9" i="26"/>
  <c r="C9" i="26"/>
  <c r="F8" i="26"/>
  <c r="F7" i="26"/>
  <c r="F6" i="26"/>
  <c r="F8" i="25"/>
  <c r="F7" i="25"/>
  <c r="F6" i="25"/>
  <c r="E622" i="70" l="1"/>
  <c r="E624" i="70" s="1"/>
  <c r="E64" i="71" s="1"/>
  <c r="H64" i="71" s="1"/>
  <c r="E644" i="70"/>
  <c r="E646" i="70" s="1"/>
  <c r="E67" i="71" s="1"/>
  <c r="H67" i="71" s="1"/>
  <c r="F17" i="50"/>
  <c r="F17" i="27"/>
  <c r="F9" i="26"/>
  <c r="F9" i="25"/>
  <c r="F11" i="16" l="1"/>
  <c r="E11" i="16"/>
  <c r="D11" i="16"/>
  <c r="C11" i="16"/>
  <c r="E149" i="70" s="1"/>
  <c r="E150" i="70" l="1"/>
  <c r="E151" i="70" s="1"/>
  <c r="E153" i="70" s="1"/>
  <c r="E160" i="70" s="1"/>
  <c r="E26" i="71" s="1"/>
  <c r="H26" i="71" s="1"/>
  <c r="K5" i="7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User</author>
  </authors>
  <commentList>
    <comment ref="F9" authorId="0" shapeId="0" xr:uid="{212B20BB-6ED1-4EC2-A19B-9F38119DF91B}">
      <text>
        <r>
          <rPr>
            <sz val="8"/>
            <color indexed="81"/>
            <rFont val="Tahoma"/>
            <family val="2"/>
          </rPr>
          <t>Diisi Sesuai dengan kegiatan yang telah terlaksana pada Ta. 2022/2023.
Jika belum ada kosongkan saja</t>
        </r>
      </text>
    </comment>
    <comment ref="G9" authorId="1" shapeId="0" xr:uid="{F63AB64C-507D-4B8E-86B5-8365509D6835}">
      <text>
        <r>
          <rPr>
            <sz val="8"/>
            <color indexed="81"/>
            <rFont val="Tahoma"/>
            <family val="2"/>
          </rPr>
          <t>bidang Pendidikan, Penelitian dan PkM</t>
        </r>
      </text>
    </comment>
    <comment ref="H9" authorId="1" shapeId="0" xr:uid="{93ECF1AD-A24C-4949-9AA7-B92B08B188FB}">
      <text>
        <r>
          <rPr>
            <sz val="8"/>
            <color indexed="81"/>
            <rFont val="Tahoma"/>
            <family val="2"/>
          </rPr>
          <t>Tanggal pelaksanaan kegiatan Format:
dd/mm/yyyy
contoh:02/12/2021</t>
        </r>
      </text>
    </comment>
    <comment ref="I9" authorId="1" shapeId="0" xr:uid="{4B7BCF9A-F52F-4C43-89C3-E968A7CECB13}">
      <text>
        <r>
          <rPr>
            <sz val="8"/>
            <color indexed="81"/>
            <rFont val="Tahoma"/>
            <family val="2"/>
          </rPr>
          <t>Dokumen MOU, MOA, atau bentuk dokumen lain berupa laporan kegiatan</t>
        </r>
      </text>
    </comment>
    <comment ref="J9" authorId="2" shapeId="0" xr:uid="{D4AE512D-C4FB-4A53-86C8-BE979FEB10C6}">
      <text>
        <r>
          <rPr>
            <sz val="8"/>
            <color indexed="81"/>
            <rFont val="Tahoma"/>
            <family val="2"/>
          </rPr>
          <t>Isi informasi tambahan mengenai tahun berakhirnya kerjasama.
Format : YYYY
Contoh : 2016</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Syafrida</author>
    <author>BPM- Diah</author>
  </authors>
  <commentList>
    <comment ref="C8" authorId="0" shapeId="0" xr:uid="{E81EB992-0274-44AD-B733-0CB248386397}">
      <text>
        <r>
          <rPr>
            <sz val="9"/>
            <color indexed="81"/>
            <rFont val="Tahoma"/>
            <family val="2"/>
          </rPr>
          <t xml:space="preserve">Isikan sesuai dengan bidang keahlian dosen seperti pada sheet 3a1
</t>
        </r>
      </text>
    </comment>
    <comment ref="E8" authorId="1" shapeId="0" xr:uid="{FB5A78AD-0997-4C8E-BD73-86B83E5B5590}">
      <text>
        <r>
          <rPr>
            <sz val="9"/>
            <color indexed="81"/>
            <rFont val="Tahoma"/>
            <family val="2"/>
          </rPr>
          <t xml:space="preserve">Isikan dengan bukti al: Sertifikat, Surat Tugas, Surat Keterangan, dll
</t>
        </r>
      </text>
    </comment>
    <comment ref="F8" authorId="1" shapeId="0" xr:uid="{F5ACA3AF-F0A8-43C9-853E-DBE09923215A}">
      <text>
        <r>
          <rPr>
            <sz val="9"/>
            <color indexed="81"/>
            <rFont val="Tahoma"/>
            <family val="2"/>
          </rPr>
          <t xml:space="preserve">Isi dengan centang V pada kolom yang sesuai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C3" authorId="0" shapeId="0" xr:uid="{3E380C41-EF69-4326-AB43-025AA210642E}">
      <text>
        <r>
          <rPr>
            <sz val="9"/>
            <color indexed="81"/>
            <rFont val="Tahoma"/>
            <family val="2"/>
          </rPr>
          <t xml:space="preserve">Isi hanya pada kolom TS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C3" authorId="0" shapeId="0" xr:uid="{3CBFE0B7-39F7-4D4B-AE57-A64421328528}">
      <text>
        <r>
          <rPr>
            <sz val="9"/>
            <color indexed="81"/>
            <rFont val="Tahoma"/>
            <family val="2"/>
          </rPr>
          <t xml:space="preserve">isi pada kolom TS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4" authorId="0" shapeId="0" xr:uid="{E75B9DCE-920A-4C1C-9035-F031163CC3C7}">
      <text>
        <r>
          <rPr>
            <sz val="9"/>
            <color indexed="81"/>
            <rFont val="Tahoma"/>
            <family val="2"/>
          </rPr>
          <t>Isi sesuai dengan jumlah judul artikel pada kolom TS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4" authorId="0" shapeId="0" xr:uid="{00000000-0006-0000-1300-000001000000}">
      <text>
        <r>
          <rPr>
            <sz val="9"/>
            <color indexed="81"/>
            <rFont val="Tahoma"/>
            <family val="2"/>
          </rPr>
          <t>Isi informasi tambahan mengenai tahun dihasilkannya produk/jasa.
Format : YYYY
Contoh : 2016</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C4" authorId="0" shapeId="0" xr:uid="{B1C4E374-880A-4AF5-9FF0-DC54005947EC}">
      <text>
        <r>
          <rPr>
            <sz val="9"/>
            <color indexed="81"/>
            <rFont val="Tahoma"/>
            <family val="2"/>
          </rPr>
          <t xml:space="preserve">isi dengan format: 
dd/mm/yyyy
contoh: 12/09/2021
</t>
        </r>
      </text>
    </comment>
    <comment ref="D4" authorId="1" shapeId="0" xr:uid="{A84EFD6B-5518-491B-9253-B1388370EA69}">
      <text>
        <r>
          <rPr>
            <sz val="9"/>
            <color indexed="81"/>
            <rFont val="Tahoma"/>
            <family val="2"/>
          </rPr>
          <t xml:space="preserve">Isi dengan NO SERTIFIKAT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C4" authorId="0" shapeId="0" xr:uid="{A9E5A1EB-B832-4DFA-A19D-7C75F83088CE}">
      <text>
        <r>
          <rPr>
            <sz val="9"/>
            <color indexed="81"/>
            <rFont val="Tahoma"/>
            <family val="2"/>
          </rPr>
          <t xml:space="preserve">isi dengan format: 
dd/mm/yyyy
contoh: 12/09/2021
</t>
        </r>
      </text>
    </comment>
    <comment ref="D4" authorId="1" shapeId="0" xr:uid="{C7F9CE6A-4AC1-4DEC-8A2A-51A61E6A55CD}">
      <text>
        <r>
          <rPr>
            <sz val="9"/>
            <color indexed="81"/>
            <rFont val="Tahoma"/>
            <family val="2"/>
          </rPr>
          <t xml:space="preserve">Isi dengan NO SERTIFIKAT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C4" authorId="0" shapeId="0" xr:uid="{2DED0BA8-D7E7-46DD-AB12-0BB27551BB04}">
      <text>
        <r>
          <rPr>
            <sz val="9"/>
            <color indexed="81"/>
            <rFont val="Tahoma"/>
            <family val="2"/>
          </rPr>
          <t xml:space="preserve">isi dengan format: 
dd/mm/yyyy
contoh: 12/09/2021
</t>
        </r>
      </text>
    </comment>
    <comment ref="D4" authorId="1" shapeId="0" xr:uid="{558D8048-D1A1-4751-AB84-4DA341AD5E10}">
      <text>
        <r>
          <rPr>
            <sz val="9"/>
            <color indexed="81"/>
            <rFont val="Tahoma"/>
            <family val="2"/>
          </rPr>
          <t>Isi dengan NO SERTIFIKAT</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C4" authorId="0" shapeId="0" xr:uid="{A4F72E5A-EAD6-4C30-943D-432B784A87D4}">
      <text>
        <r>
          <rPr>
            <sz val="9"/>
            <color indexed="81"/>
            <rFont val="Tahoma"/>
            <family val="2"/>
          </rPr>
          <t xml:space="preserve">isi dengan format: 
dd/mm/yyyy
contoh: 12/09/2021
</t>
        </r>
      </text>
    </comment>
    <comment ref="D4" authorId="1" shapeId="0" xr:uid="{2C32F504-E3E9-4265-B969-8E8AB2636CEB}">
      <text>
        <r>
          <rPr>
            <sz val="9"/>
            <color indexed="81"/>
            <rFont val="Tahoma"/>
            <family val="2"/>
          </rPr>
          <t xml:space="preserve">Isi dengan NO ISBN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I13" authorId="0" shapeId="0" xr:uid="{05FD2A04-36B9-4C76-B0FB-FC808C42B5A9}">
      <text>
        <r>
          <rPr>
            <sz val="9"/>
            <color indexed="81"/>
            <rFont val="Tahoma"/>
            <family val="2"/>
          </rPr>
          <t xml:space="preserve">ISI HANYA DI KOLOM 3 DAN 4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User</author>
  </authors>
  <commentList>
    <comment ref="F9" authorId="0" shapeId="0" xr:uid="{E7C3E844-EE39-4184-87B1-B0658023931F}">
      <text>
        <r>
          <rPr>
            <sz val="8"/>
            <color indexed="81"/>
            <rFont val="Tahoma"/>
            <family val="2"/>
          </rPr>
          <t>Diisi Sesuai dengan kegiatan yang telah terlaksana pada Ta. 2022/2023.
Jika belum ada kosongkan saja</t>
        </r>
      </text>
    </comment>
    <comment ref="G9" authorId="1" shapeId="0" xr:uid="{D2A0C736-E2C2-47C9-B17B-F63B43668E7F}">
      <text>
        <r>
          <rPr>
            <sz val="8"/>
            <color indexed="81"/>
            <rFont val="Tahoma"/>
            <family val="2"/>
          </rPr>
          <t>bidang Pendidikan, Penelitian dan PkM</t>
        </r>
      </text>
    </comment>
    <comment ref="H9" authorId="1" shapeId="0" xr:uid="{DA99DC8E-1FBA-40D4-BB65-910C019583B7}">
      <text>
        <r>
          <rPr>
            <sz val="8"/>
            <color indexed="81"/>
            <rFont val="Tahoma"/>
            <family val="2"/>
          </rPr>
          <t>Tanggal pelaksanaan kegiatan Format:
dd/mm/yyyy
contoh:02/12/2021</t>
        </r>
      </text>
    </comment>
    <comment ref="I9" authorId="1" shapeId="0" xr:uid="{A7EBE983-6AAE-45D5-BB33-7B17EFB4D616}">
      <text>
        <r>
          <rPr>
            <sz val="8"/>
            <color indexed="81"/>
            <rFont val="Tahoma"/>
            <family val="2"/>
          </rPr>
          <t>Dokumen MOU, MOA, atau bentuk dokumen lain berupa laporan kegiatan</t>
        </r>
      </text>
    </comment>
    <comment ref="J9" authorId="2" shapeId="0" xr:uid="{ABBE8D0F-613B-4F31-AC39-735BE0522CE7}">
      <text>
        <r>
          <rPr>
            <sz val="8"/>
            <color indexed="81"/>
            <rFont val="Tahoma"/>
            <family val="2"/>
          </rPr>
          <t>Isi informasi tambahan mengenai tahun berakhirnya kerjasama.
Format : YYYY
Contoh : 2016</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
  </authors>
  <commentList>
    <comment ref="E7" authorId="0" shapeId="0" xr:uid="{967D9136-F882-4544-8C17-5BBA66E9FC01}">
      <text>
        <r>
          <rPr>
            <sz val="9"/>
            <color theme="1"/>
            <rFont val="Arial"/>
            <family val="2"/>
          </rPr>
          <t>Diisi dengan tanda centang V jika mata kuliah termasuk dalam mata kuliah kompetensi program studi.</t>
        </r>
      </text>
    </comment>
    <comment ref="I7" authorId="0" shapeId="0" xr:uid="{51205F2B-2E32-4222-977C-1C538CD9D173}">
      <text>
        <r>
          <rPr>
            <sz val="9"/>
            <color theme="1"/>
            <rFont val="Arial"/>
            <family val="2"/>
          </rPr>
          <t>Diisi dengan konversi bobot kredit ke jam pelaksanaan pembelajaran. Data ini diisi oleh pengusul dari program studi pada program Sarjana</t>
        </r>
      </text>
    </comment>
    <comment ref="J7" authorId="0" shapeId="0" xr:uid="{97517B0B-C94C-4AA4-A10D-035CE7D61027}">
      <text>
        <r>
          <rPr>
            <sz val="8"/>
            <color theme="1"/>
            <rFont val="Arial"/>
            <family val="2"/>
          </rPr>
          <t>Beri tanda V pada kolom unsur pembentuk Capaian Pembelajaran Lulusan (CPL) sesuai dengan rencana pembelajaran.</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E9" authorId="0" shapeId="0" xr:uid="{3183F7F6-B47A-4F65-A5B4-82483A04DD69}">
      <text>
        <r>
          <rPr>
            <sz val="9"/>
            <color indexed="81"/>
            <rFont val="Tahoma"/>
            <family val="2"/>
          </rPr>
          <t>Bentuk integrasi dapat berupa tambahan materi perkuliahan, studi kasus, Bab/ Subbab dalam buku ajar, atau bentuk lain yang relevan</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
  </authors>
  <commentList>
    <comment ref="E4" authorId="0" shapeId="0" xr:uid="{96DDF9E5-891F-4CF1-B147-9EE7BEDDF055}">
      <text>
        <r>
          <rPr>
            <sz val="9"/>
            <color theme="1"/>
            <rFont val="Arial"/>
            <family val="2"/>
          </rPr>
          <t>Judul kegiatan yang melibatkan mahasiswa dalam penelitian dosen dapat berupa Tugas
Akhir, Perancangan, Pengembangan Produk/Jasa, atau kegiatan lain yang relevan.</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4" authorId="0" shapeId="0" xr:uid="{3D7E19A3-3F71-4107-ABE5-4EF9BF3A0C8F}">
      <text>
        <r>
          <rPr>
            <sz val="9"/>
            <color indexed="81"/>
            <rFont val="Tahoma"/>
            <family val="2"/>
          </rPr>
          <t>Isi berdasarkan kegiatan PkM tertulis</t>
        </r>
      </text>
    </comment>
    <comment ref="D4" authorId="0" shapeId="0" xr:uid="{3737694F-D957-44C3-A4B9-AD2AA873489B}">
      <text>
        <r>
          <rPr>
            <sz val="9"/>
            <color indexed="81"/>
            <rFont val="Tahoma"/>
            <family val="2"/>
          </rPr>
          <t>Mahasiswa yang terlibat dalam  kegiatan PkM dosen boleh lebih dari 1 orang</t>
        </r>
      </text>
    </comment>
    <comment ref="E4" authorId="0" shapeId="0" xr:uid="{C892E509-0A99-4A3B-B9FA-833312FB48CE}">
      <text>
        <r>
          <rPr>
            <sz val="9"/>
            <color indexed="81"/>
            <rFont val="Tahoma"/>
            <family val="2"/>
          </rPr>
          <t xml:space="preserve">Kegiatan PkM dosen yang dalam pelaksanaannya melibatkan mahasiswa, tidak termasuk kegiatan KKN atau kegiatan lainnya yang merupakan bagian dari kegiatan kurikuler.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C7" authorId="0" shapeId="0" xr:uid="{217562CF-44FD-47CB-8F23-BD76D2543ABA}">
      <text>
        <r>
          <rPr>
            <sz val="8"/>
            <color indexed="81"/>
            <rFont val="Tahoma"/>
            <family val="2"/>
          </rPr>
          <t xml:space="preserve">isi dengan format:
dd/mm/yyyy
contoh: 21/09/2021
</t>
        </r>
      </text>
    </comment>
    <comment ref="G7" authorId="1" shapeId="0" xr:uid="{63E606FF-5416-4603-8D34-A0FB12D9F1A0}">
      <text>
        <r>
          <rPr>
            <sz val="9"/>
            <color indexed="81"/>
            <rFont val="Tahoma"/>
            <family val="2"/>
          </rPr>
          <t>Tidak termasuk kategori peserta atau nominasi</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C8" authorId="0" shapeId="0" xr:uid="{75372695-E346-4F8B-9D08-F70D335F2C43}">
      <text>
        <r>
          <rPr>
            <sz val="8"/>
            <color indexed="81"/>
            <rFont val="Tahoma"/>
            <family val="2"/>
          </rPr>
          <t xml:space="preserve">isi dengan format:
dd/mm/yyyy
contoh: 21/09/2021
</t>
        </r>
      </text>
    </comment>
    <comment ref="G8" authorId="1" shapeId="0" xr:uid="{A7568BDF-1018-4918-9AFF-2630EFD98768}">
      <text>
        <r>
          <rPr>
            <sz val="9"/>
            <color indexed="81"/>
            <rFont val="Tahoma"/>
            <family val="2"/>
          </rPr>
          <t>Tidak termasuk kategori peserta atau nominasi</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B4" authorId="0" shapeId="0" xr:uid="{7C239C3F-4727-437A-9067-7512B8D6430A}">
      <text>
        <r>
          <rPr>
            <sz val="9"/>
            <color indexed="81"/>
            <rFont val="Tahoma"/>
            <family val="2"/>
          </rPr>
          <t>Isi dengan jumlah mahasiswa baru reguler pada tahun pertama dan tidak termasuk mahasiswa transfer</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C4" authorId="0" shapeId="0" xr:uid="{BF2155E0-EF32-4328-A00E-A7C53BE04A09}">
      <text>
        <r>
          <rPr>
            <sz val="9"/>
            <color indexed="81"/>
            <rFont val="Tahoma"/>
            <family val="2"/>
          </rPr>
          <t xml:space="preserve">isi hanya pada kolom TS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4" authorId="0" shapeId="0" xr:uid="{00000000-0006-0000-2B00-000001000000}">
      <text>
        <r>
          <rPr>
            <sz val="9"/>
            <color indexed="81"/>
            <rFont val="Tahoma"/>
            <family val="2"/>
          </rPr>
          <t xml:space="preserve">Isi informasi tambahan mengenai tahun dihasilkannya produk/jasa.
Format : YYYY
Contoh : 2016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5" authorId="0" shapeId="0" xr:uid="{B6E0DE6E-0AED-4BF1-8619-80AC5E5CC5B7}">
      <text>
        <r>
          <rPr>
            <sz val="9"/>
            <color indexed="81"/>
            <rFont val="Tahoma"/>
            <family val="2"/>
          </rPr>
          <t>isi dengan Format: yyyy
contoh : 2021</t>
        </r>
      </text>
    </comment>
    <comment ref="D5" authorId="0" shapeId="0" xr:uid="{528C2599-5DD4-4D35-A54A-4AE45FAC74FC}">
      <text>
        <r>
          <rPr>
            <sz val="9"/>
            <color indexed="81"/>
            <rFont val="Tahoma"/>
            <family val="2"/>
          </rPr>
          <t xml:space="preserve">Isi dengan NO SERTIFIKAT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User</author>
  </authors>
  <commentList>
    <comment ref="F9" authorId="0" shapeId="0" xr:uid="{3D319446-003A-40DB-9D45-9434C3B2489A}">
      <text>
        <r>
          <rPr>
            <sz val="8"/>
            <color indexed="81"/>
            <rFont val="Tahoma"/>
            <family val="2"/>
          </rPr>
          <t>Diisi Sesuai dengan kegiatan yang telah terlaksana pada Ta. 2022/2023.
Jika belum ada kosongkan saja</t>
        </r>
      </text>
    </comment>
    <comment ref="G9" authorId="1" shapeId="0" xr:uid="{E3FD2FCB-CBD6-427B-8AB5-4B519896DF34}">
      <text>
        <r>
          <rPr>
            <sz val="8"/>
            <color indexed="81"/>
            <rFont val="Tahoma"/>
            <family val="2"/>
          </rPr>
          <t>bidang Pendidikan, Penelitian dan PkM</t>
        </r>
      </text>
    </comment>
    <comment ref="H9" authorId="1" shapeId="0" xr:uid="{A5297C4E-0905-4B33-A089-A5DF60409796}">
      <text>
        <r>
          <rPr>
            <sz val="8"/>
            <color indexed="81"/>
            <rFont val="Tahoma"/>
            <family val="2"/>
          </rPr>
          <t>Tanggal pelaksanaan kegiatan Format:
dd/mm/yyyy
contoh:02/12/2021</t>
        </r>
      </text>
    </comment>
    <comment ref="I9" authorId="1" shapeId="0" xr:uid="{5F9B4775-8728-4817-B790-952CF89912D5}">
      <text>
        <r>
          <rPr>
            <sz val="8"/>
            <color indexed="81"/>
            <rFont val="Tahoma"/>
            <family val="2"/>
          </rPr>
          <t>Dokumen MOU, MOA, atau bentuk dokumen lain berupa laporan kegiatan</t>
        </r>
      </text>
    </comment>
    <comment ref="J9" authorId="2" shapeId="0" xr:uid="{1887324E-54D0-4C19-9AA6-1947988621C8}">
      <text>
        <r>
          <rPr>
            <sz val="9"/>
            <color indexed="81"/>
            <rFont val="Tahoma"/>
            <family val="2"/>
          </rPr>
          <t xml:space="preserve">Isi informasi tambahan mengenai tahun berakhirnya kerjasama.
Format : YYYY
Contoh : 2016
</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5" authorId="0" shapeId="0" xr:uid="{38016987-9FE0-46C6-8A00-B4BCFB2291DF}">
      <text>
        <r>
          <rPr>
            <sz val="9"/>
            <color indexed="81"/>
            <rFont val="Tahoma"/>
            <family val="2"/>
          </rPr>
          <t>isi dengan Format: yyyy
contoh : 2021</t>
        </r>
      </text>
    </comment>
    <comment ref="D5" authorId="0" shapeId="0" xr:uid="{64FD5147-BA32-4187-B6DF-04EE13C9557D}">
      <text>
        <r>
          <rPr>
            <sz val="9"/>
            <color indexed="81"/>
            <rFont val="Tahoma"/>
            <family val="2"/>
          </rPr>
          <t xml:space="preserve">Isi dengan NO SERTIFIKAT </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5" authorId="0" shapeId="0" xr:uid="{2DBFEE15-4E00-481D-8ACB-C3DDD966CCD1}">
      <text>
        <r>
          <rPr>
            <sz val="9"/>
            <color indexed="81"/>
            <rFont val="Tahoma"/>
            <family val="2"/>
          </rPr>
          <t>isi dengan Format: yyyy
contoh : 2021</t>
        </r>
      </text>
    </comment>
    <comment ref="D5" authorId="0" shapeId="0" xr:uid="{DF5EC637-928B-4990-B01D-2A66EF0F0202}">
      <text>
        <r>
          <rPr>
            <sz val="9"/>
            <color indexed="81"/>
            <rFont val="Tahoma"/>
            <family val="2"/>
          </rPr>
          <t xml:space="preserve">Isi dengan NO SERTIFIKAT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5" authorId="0" shapeId="0" xr:uid="{4B2E00CE-4939-4905-9877-6DB8A0FAE61C}">
      <text>
        <r>
          <rPr>
            <sz val="9"/>
            <color indexed="81"/>
            <rFont val="Tahoma"/>
            <family val="2"/>
          </rPr>
          <t>isi dengan Format: yyyy
contoh : 2021</t>
        </r>
      </text>
    </comment>
    <comment ref="D5" authorId="0" shapeId="0" xr:uid="{754BA95A-E485-470F-99FF-C771A5D08C59}">
      <text>
        <r>
          <rPr>
            <sz val="9"/>
            <color indexed="81"/>
            <rFont val="Tahoma"/>
            <family val="2"/>
          </rPr>
          <t xml:space="preserve">Isi dengan NO SERTIFIKAT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Syafrida</author>
    <author>User</author>
  </authors>
  <commentList>
    <comment ref="B3" authorId="0" shapeId="0" xr:uid="{24DE60D5-CEFC-4B84-B642-64EDA4EA6D64}">
      <text>
        <r>
          <rPr>
            <sz val="8"/>
            <color indexed="81"/>
            <rFont val="Tahoma"/>
            <family val="2"/>
          </rPr>
          <t>Isikan berdasarkan keputusan penetapan Rombel</t>
        </r>
      </text>
    </comment>
    <comment ref="G3" authorId="0" shapeId="0" xr:uid="{996A0437-9A71-4D65-8B82-11E307A58761}">
      <text>
        <r>
          <rPr>
            <sz val="9"/>
            <color indexed="81"/>
            <rFont val="Tahoma"/>
            <family val="2"/>
          </rPr>
          <t>Isikan berdasarkan jumlah mahasiswa aktif pada akhir semester ganjil</t>
        </r>
      </text>
    </comment>
    <comment ref="C4" authorId="0" shapeId="0" xr:uid="{2107A1DC-AD47-43B2-ACDA-68321CC11645}">
      <text>
        <r>
          <rPr>
            <sz val="9"/>
            <color indexed="81"/>
            <rFont val="Tahoma"/>
            <family val="2"/>
          </rPr>
          <t>Isikan data berdasarkan informasi dari pendaftaran mahasiswa baru</t>
        </r>
      </text>
    </comment>
    <comment ref="D4" authorId="0" shapeId="0" xr:uid="{48F5F1F6-4DDA-4910-B606-72DB6D8BA3D8}">
      <text>
        <r>
          <rPr>
            <sz val="9"/>
            <color indexed="81"/>
            <rFont val="Tahoma"/>
            <family val="2"/>
          </rPr>
          <t>Isikan berdasarkan jumlah mahasiswa yang lulus pada ujian penerimaan mahasiswa baru</t>
        </r>
      </text>
    </comment>
    <comment ref="E4" authorId="0" shapeId="0" xr:uid="{0B487407-D07C-4B71-B2D2-A6437D0648FD}">
      <text>
        <r>
          <rPr>
            <sz val="9"/>
            <color indexed="81"/>
            <rFont val="Tahoma"/>
            <family val="2"/>
          </rPr>
          <t xml:space="preserve">Isikan berdasarkan jumlah mahasiswa baru yang mendaftar ulang atau mahasiswa semester 1 </t>
        </r>
      </text>
    </comment>
    <comment ref="G4" authorId="0" shapeId="0" xr:uid="{FB171DC2-3ACB-401F-B2C5-7109FA7093B2}">
      <text>
        <r>
          <rPr>
            <sz val="9"/>
            <color indexed="81"/>
            <rFont val="Tahoma"/>
            <family val="2"/>
          </rPr>
          <t>Isikan sesuai dengan jumlah mahasiswa aktif seluruh angkatan selain yang transfer pada akhir semester ganjil</t>
        </r>
      </text>
    </comment>
    <comment ref="G11" authorId="1" shapeId="0" xr:uid="{00000000-0006-0000-0600-000001000000}">
      <text>
        <r>
          <rPr>
            <sz val="9"/>
            <color indexed="81"/>
            <rFont val="Tahoma"/>
            <family val="2"/>
          </rPr>
          <t>Jumlah mahasiswa aktif (reguler dan transfer) pada saat 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C4" authorId="0" shapeId="0" xr:uid="{3513C659-B1E5-4028-9F23-2E03E7F681B0}">
      <text>
        <r>
          <rPr>
            <sz val="9"/>
            <color indexed="81"/>
            <rFont val="Tahoma"/>
            <family val="2"/>
          </rPr>
          <t xml:space="preserve">Isi hanya pada kolom TS
</t>
        </r>
      </text>
    </comment>
    <comment ref="I4" authorId="1" shapeId="0" xr:uid="{DFD1036C-8B3B-43CC-8518-ED4ADE2C2100}">
      <text>
        <r>
          <rPr>
            <sz val="9"/>
            <color indexed="81"/>
            <rFont val="Tahoma"/>
            <family val="2"/>
          </rPr>
          <t>Mahasiswa asing Paruh waktu adalah mahasiswa asing yang terdaftar di prodi untuk mengikuti kegiatan pertukaran studi (student exchange), credit earning atau kegiatan sejenisnya yang relevan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D11" authorId="0" shapeId="0" xr:uid="{CA48AE41-C3EA-418B-8E8C-155E9DE791A8}">
      <text>
        <r>
          <rPr>
            <sz val="9"/>
            <color indexed="81"/>
            <rFont val="Tahoma"/>
            <family val="2"/>
          </rPr>
          <t xml:space="preserve">Isikan sesuai dengan pendidikan terakhir Dosen
</t>
        </r>
      </text>
    </comment>
    <comment ref="F11" authorId="1" shapeId="0" xr:uid="{E642A3E5-C948-4B7A-93CF-BB0C1F3AFD5D}">
      <text>
        <r>
          <rPr>
            <sz val="9"/>
            <color indexed="81"/>
            <rFont val="Tahoma"/>
            <family val="2"/>
          </rPr>
          <t>Isikan sesuai dengan bidang keahlian dosen, kesesuaian dengan pendidikan pascasarjana terakhir</t>
        </r>
      </text>
    </comment>
    <comment ref="H11" authorId="1" shapeId="0" xr:uid="{BE1C6912-25D8-4BAD-BC2E-B0D8704173F0}">
      <text>
        <r>
          <rPr>
            <sz val="9"/>
            <color indexed="81"/>
            <rFont val="Tahoma"/>
            <family val="2"/>
          </rPr>
          <t>Isikan sesuai dengan jabatan akademik dosen</t>
        </r>
      </text>
    </comment>
    <comment ref="I11" authorId="1" shapeId="0" xr:uid="{9629A7FB-7301-44A5-AD47-C516D3DE7565}">
      <text>
        <r>
          <rPr>
            <sz val="9"/>
            <color indexed="81"/>
            <rFont val="Tahoma"/>
            <family val="2"/>
          </rPr>
          <t>Isikan no sertifikat pendidik profesional</t>
        </r>
      </text>
    </comment>
    <comment ref="J11" authorId="1" shapeId="0" xr:uid="{671D09C2-C7F1-4930-AF7E-AAEA7F0AB124}">
      <text>
        <r>
          <rPr>
            <sz val="9"/>
            <color indexed="81"/>
            <rFont val="Tahoma"/>
            <family val="2"/>
          </rPr>
          <t>isikan nama sertifikat kompetensi, nomor sertifikat dan lembaga yang mengeluarkan sertifikat</t>
        </r>
      </text>
    </comment>
    <comment ref="L11" authorId="1" shapeId="0" xr:uid="{6D270E0F-A26B-4E09-B2DA-852EE0D3EC1E}">
      <text>
        <r>
          <rPr>
            <sz val="9"/>
            <color indexed="81"/>
            <rFont val="Tahoma"/>
            <family val="2"/>
          </rPr>
          <t xml:space="preserve">Berikan tanda centang apabila keahlian dosen sesuai dengan mata kuliah yang diampu </t>
        </r>
      </text>
    </comment>
    <comment ref="M11" authorId="0" shapeId="0" xr:uid="{8D280A52-CAA7-4D7D-8E04-0760752BDD96}">
      <text>
        <r>
          <rPr>
            <sz val="9"/>
            <color indexed="81"/>
            <rFont val="Tahoma"/>
            <family val="2"/>
          </rPr>
          <t xml:space="preserve">Isikan jika ada mengajar pada program studi lain Fakultas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4" authorId="0" shapeId="0" xr:uid="{2E7AF8FE-2AF2-46FE-9F77-17872B238B97}">
      <text>
        <r>
          <rPr>
            <sz val="9"/>
            <color indexed="81"/>
            <rFont val="Tahoma"/>
            <family val="2"/>
          </rPr>
          <t>Isi hanya pada Kolom TS</t>
        </r>
      </text>
    </comment>
    <comment ref="G4" authorId="0" shapeId="0" xr:uid="{A8261B79-FFFF-4F92-9C6D-E88D87362728}">
      <text>
        <r>
          <rPr>
            <sz val="9"/>
            <color indexed="81"/>
            <rFont val="Tahoma"/>
            <family val="2"/>
          </rPr>
          <t xml:space="preserve">
Isi hanya pada Kolom 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D8" authorId="0" shapeId="0" xr:uid="{8F71B625-1F5C-4B26-A8D6-EFCDE3948209}">
      <text>
        <r>
          <rPr>
            <sz val="9"/>
            <color indexed="81"/>
            <rFont val="Tahoma"/>
            <family val="2"/>
          </rPr>
          <t>Diisi dengan total jumlah kelas dalam satu tahun akademik, semester ganjil dan genap sesuai dengan jumlah isian sheet 3a1</t>
        </r>
      </text>
    </comment>
    <comment ref="G8" authorId="0" shapeId="0" xr:uid="{686C57AB-5C60-4EA9-8ECD-F15D88B123FA}">
      <text>
        <r>
          <rPr>
            <sz val="9"/>
            <color indexed="81"/>
            <rFont val="Tahoma"/>
            <family val="2"/>
          </rPr>
          <t xml:space="preserve">Isikan jumlah penelitian yang dilakukan pada tahun akademik baik yang berupa penelitian pendanaan mandiri, internal PT dan eksternal 
</t>
        </r>
      </text>
    </comment>
    <comment ref="H8" authorId="0" shapeId="0" xr:uid="{649DC944-0203-4399-952D-ECBDD3D9BBEC}">
      <text>
        <r>
          <rPr>
            <sz val="9"/>
            <color indexed="81"/>
            <rFont val="Tahoma"/>
            <family val="2"/>
          </rPr>
          <t xml:space="preserve">Isikan sesuai dengan jumlah PkM yang berbentuk laporan PkM dengan pendanaan mandiri, internal ataupun eksternal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E11" authorId="0" shapeId="0" xr:uid="{D1581C16-2E4F-46AB-A2CB-2CAEB41F22A0}">
      <text>
        <r>
          <rPr>
            <sz val="9"/>
            <color indexed="81"/>
            <rFont val="Tahoma"/>
            <family val="2"/>
          </rPr>
          <t xml:space="preserve">Isikan sesuai dengan bidang keahlian dosen, kesesuaian dengan pendidikan pascasarjana terakhir
</t>
        </r>
      </text>
    </comment>
    <comment ref="F11" authorId="1" shapeId="0" xr:uid="{3A82CE6A-C04E-4039-9E1C-C705135B61D3}">
      <text>
        <r>
          <rPr>
            <sz val="9"/>
            <color indexed="81"/>
            <rFont val="Tahoma"/>
            <family val="2"/>
          </rPr>
          <t>Isikan sesuai dengan jabatan akademik dosen</t>
        </r>
      </text>
    </comment>
    <comment ref="G11" authorId="1" shapeId="0" xr:uid="{A13E767E-EC1B-49C6-99F3-26F01BC8A110}">
      <text>
        <r>
          <rPr>
            <sz val="9"/>
            <color indexed="81"/>
            <rFont val="Tahoma"/>
            <family val="2"/>
          </rPr>
          <t>Isikan no sertifikat pendidik profesional</t>
        </r>
      </text>
    </comment>
    <comment ref="H11" authorId="1" shapeId="0" xr:uid="{74A20791-7FB4-4733-9D38-312964C89719}">
      <text>
        <r>
          <rPr>
            <sz val="9"/>
            <color indexed="81"/>
            <rFont val="Tahoma"/>
            <family val="2"/>
          </rPr>
          <t>isikan nama sertifikat kompetensi, nomor sertifikat dan lembaga yang mengeluarkan sertifikat</t>
        </r>
      </text>
    </comment>
    <comment ref="I11" authorId="0" shapeId="0" xr:uid="{6C8CEC42-FE8A-492A-8FF3-67F70FFB3AF8}">
      <text>
        <r>
          <rPr>
            <sz val="9"/>
            <color indexed="81"/>
            <rFont val="Tahoma"/>
            <family val="2"/>
          </rPr>
          <t>Isikan jika ada mengajar pada program studi lain Fakultas</t>
        </r>
      </text>
    </comment>
    <comment ref="J11" authorId="1" shapeId="0" xr:uid="{CE859DCC-2358-49F2-ABF1-5FE15221D7C9}">
      <text>
        <r>
          <rPr>
            <sz val="9"/>
            <color indexed="81"/>
            <rFont val="Tahoma"/>
            <family val="2"/>
          </rPr>
          <t xml:space="preserve">Berikan tanda centang apabila keahlian dosen sesuai dengan mata kuliah yang diampu </t>
        </r>
      </text>
    </comment>
  </commentList>
</comments>
</file>

<file path=xl/sharedStrings.xml><?xml version="1.0" encoding="utf-8"?>
<sst xmlns="http://schemas.openxmlformats.org/spreadsheetml/2006/main" count="2192" uniqueCount="1134">
  <si>
    <t xml:space="preserve">:   </t>
  </si>
  <si>
    <t>ban-pt</t>
  </si>
  <si>
    <t>Nama Perguruan Tinggi</t>
  </si>
  <si>
    <t>BADAN AKREDITASI NASIONAL - PERGURUAN TINGGI</t>
  </si>
  <si>
    <t>Etika</t>
  </si>
  <si>
    <t>Kerjasama</t>
  </si>
  <si>
    <t>A</t>
  </si>
  <si>
    <t>B</t>
  </si>
  <si>
    <t>AKREDITASI PROGRAM STUDI</t>
  </si>
  <si>
    <t>Nama Unit Pengelola</t>
  </si>
  <si>
    <t>Nama Program Studi</t>
  </si>
  <si>
    <t>/</t>
  </si>
  <si>
    <t>TS</t>
  </si>
  <si>
    <t>Tabel 1 Kerjasama</t>
  </si>
  <si>
    <t>&lt;&lt;&lt; Daftar Tabel</t>
  </si>
  <si>
    <t>Check</t>
  </si>
  <si>
    <t>V</t>
  </si>
  <si>
    <t>No.</t>
  </si>
  <si>
    <t>Lembaga Mitra</t>
  </si>
  <si>
    <r>
      <t xml:space="preserve">Tingkat </t>
    </r>
    <r>
      <rPr>
        <b/>
        <vertAlign val="superscript"/>
        <sz val="11"/>
        <color theme="1"/>
        <rFont val="Calibri"/>
        <family val="2"/>
        <scheme val="minor"/>
      </rPr>
      <t>*)</t>
    </r>
  </si>
  <si>
    <t>Judul Kegiatan Kerjasama</t>
  </si>
  <si>
    <t>Waktu dan Durasi</t>
  </si>
  <si>
    <t>Bukti Kerjasama</t>
  </si>
  <si>
    <t>Tahun Berakhirnya Kerjasama (YYYY)</t>
  </si>
  <si>
    <t>Interna-sional</t>
  </si>
  <si>
    <t>Nasional</t>
  </si>
  <si>
    <t>Wilayah/ Lokal</t>
  </si>
  <si>
    <t>Tabel 2.a Seleksi Mahasiswa Baru</t>
  </si>
  <si>
    <t>Tahun Akademik</t>
  </si>
  <si>
    <t>Daya Tampung</t>
  </si>
  <si>
    <t xml:space="preserve">Jumlah Calon Mahasiswa </t>
  </si>
  <si>
    <t>Jumlah Mahasiswa Baru</t>
  </si>
  <si>
    <t>Jumlah Mahasiswa Aktif</t>
  </si>
  <si>
    <t>Pendaftar</t>
  </si>
  <si>
    <t>Lulus Seleksi</t>
  </si>
  <si>
    <t>Reguler</t>
  </si>
  <si>
    <r>
      <t>Transfer</t>
    </r>
    <r>
      <rPr>
        <b/>
        <vertAlign val="superscript"/>
        <sz val="10"/>
        <color theme="1"/>
        <rFont val="Calibri"/>
        <family val="2"/>
        <scheme val="minor"/>
      </rPr>
      <t>*)</t>
    </r>
  </si>
  <si>
    <t>TS-4</t>
  </si>
  <si>
    <t>TS-3</t>
  </si>
  <si>
    <t>TS-2</t>
  </si>
  <si>
    <t>TS-1</t>
  </si>
  <si>
    <t>Jumlah</t>
  </si>
  <si>
    <t>Penelitian</t>
  </si>
  <si>
    <t>PkM</t>
  </si>
  <si>
    <t>Tabel 3.a.1) Dosen Tetap Perguruan Tinggi</t>
  </si>
  <si>
    <t>Nama Dosen</t>
  </si>
  <si>
    <t>Pendidikan Pasca Sarjana</t>
  </si>
  <si>
    <t>Bidang Keahlian</t>
  </si>
  <si>
    <t>Kesesuaian dengan Kompetensi Inti PS</t>
  </si>
  <si>
    <t>Jabatan Akademik</t>
  </si>
  <si>
    <t>Sertifikat Pendidik Profesional</t>
  </si>
  <si>
    <t>Sertifikat  Kompetensi/ Profesi/  Industri</t>
  </si>
  <si>
    <t>Mata Kuliah yang Diampu pada PS yang Diakreditasi</t>
  </si>
  <si>
    <t>Kesesuaian Bidang Keahlian dengan Mata Kuliah yang Diampu</t>
  </si>
  <si>
    <t>Mata Kuliah yang Diampu pada PS Lain</t>
  </si>
  <si>
    <t>C</t>
  </si>
  <si>
    <t>I</t>
  </si>
  <si>
    <t>Tabel 3.a.2) Dosen Pembimbing Utama Tugas Akhir</t>
  </si>
  <si>
    <t>Jumlah Mahasiswa yang Dibimbing</t>
  </si>
  <si>
    <t>pada PS yang Diakreditasi</t>
  </si>
  <si>
    <t>…</t>
  </si>
  <si>
    <t>Tabel 3.a.3) Ekuivalen Waktu Mengajar Penuh (EWMP) Dosen Tetap Perguruan Tinggi</t>
  </si>
  <si>
    <t>Nama Dosen (DT)</t>
  </si>
  <si>
    <t>DTPS</t>
  </si>
  <si>
    <t>Ekuivalen Waktu Mengajar Penuh (EWMP) pada saat TS dalam satuan kredit semester (sks)</t>
  </si>
  <si>
    <t>Jumlah (sks)</t>
  </si>
  <si>
    <t>Rata-rata per Semester (sks)</t>
  </si>
  <si>
    <t>Pendidikan: Pembelajaran dan Pembimbingan</t>
  </si>
  <si>
    <t>Tugas Tambahan dan/atau Penunjang</t>
  </si>
  <si>
    <t>PS yang Diakreditasi</t>
  </si>
  <si>
    <t>PS Lain di dalam PT</t>
  </si>
  <si>
    <t>PS Lain di luar PT</t>
  </si>
  <si>
    <t xml:space="preserve">Tabel 3.a.4) Dosen Tidak Tetap </t>
  </si>
  <si>
    <t>Tabel 3.a.5) Dosen Industri/Praktisi</t>
  </si>
  <si>
    <t>Diisi oleh pengusul dari Program Studi pada program Diploma Tiga/Sarjana Terapan</t>
  </si>
  <si>
    <t>Nama Dosen Industri/Praktisi</t>
  </si>
  <si>
    <t>NIDK</t>
  </si>
  <si>
    <t>Perusahaan/ Industri</t>
  </si>
  <si>
    <t>Pendidikan Tertinggi</t>
  </si>
  <si>
    <t>Sertifikat Profesi/ Kompetensi/ Industri</t>
  </si>
  <si>
    <t>Mata Kuliah yang Diampu</t>
  </si>
  <si>
    <t>Bobot Kredit (sks)</t>
  </si>
  <si>
    <t>Tabel 3.b.1) Pengakuan/Rekognisi Dosen</t>
  </si>
  <si>
    <t>Tingkat</t>
  </si>
  <si>
    <t>Tahun (YYYY)</t>
  </si>
  <si>
    <t>Wilayah</t>
  </si>
  <si>
    <t>Tabel 3.b.2) Penelitian DTPS</t>
  </si>
  <si>
    <t>Sumber Pembiayaan</t>
  </si>
  <si>
    <t>Jumlah Judul Penelitian</t>
  </si>
  <si>
    <t>a) Perguruan tinggi
b) Mandiri</t>
  </si>
  <si>
    <t>Lembaga dalam negeri (diluar PT)</t>
  </si>
  <si>
    <t>Lembaga luar negeri</t>
  </si>
  <si>
    <t>Tabel 3.b.3) PkM DTPS</t>
  </si>
  <si>
    <t>Jumlah Judul PkM</t>
  </si>
  <si>
    <t>Tabel 3.b.4) Publikasi Ilmiah DTPS</t>
  </si>
  <si>
    <t>Diisi oleh pengusul dari Program Studi pada program Sarjana/Magister/Doktor.</t>
  </si>
  <si>
    <t>Jenis Publikasi</t>
  </si>
  <si>
    <t xml:space="preserve">Jumlah Judul </t>
  </si>
  <si>
    <t>Jurnal penelitian tidak terakreditasi</t>
  </si>
  <si>
    <t>Jurnal penelitian nasional terakreditasi</t>
  </si>
  <si>
    <t>Jurnal penelitian internasional</t>
  </si>
  <si>
    <t>Jurnal penelitian internasional bereputasi</t>
  </si>
  <si>
    <t>Seminar wilayah/lokal/perguruan tinggi</t>
  </si>
  <si>
    <t>Seminar nasional</t>
  </si>
  <si>
    <t>Seminar internasional</t>
  </si>
  <si>
    <t>Tulisan di media massa wilayah</t>
  </si>
  <si>
    <t>Tulisan di media massa nasional</t>
  </si>
  <si>
    <t>Tulisan di media massa internasional</t>
  </si>
  <si>
    <t>Diisi oleh pengusul dari Program Studi pada program Diploma Tiga/Sarjana Terapan/Magister Terapan/Doktor Terapan.</t>
  </si>
  <si>
    <t>Pagelaran/pameran/presentasi dalam forum di tingkat wilayah</t>
  </si>
  <si>
    <t>Pagelaran/pameran/presentasi dalam forum di tingkat nasional</t>
  </si>
  <si>
    <t>Pagelaran/pameran/presentasi dalam forum di tingkat internasional</t>
  </si>
  <si>
    <t>No</t>
  </si>
  <si>
    <t>Luaran Penelitian dan PkM</t>
  </si>
  <si>
    <t>Keterangan</t>
  </si>
  <si>
    <t>HKI: a) Paten, b) Paten Sederhana</t>
  </si>
  <si>
    <t>II</t>
  </si>
  <si>
    <t>HKI: a) Hak Cipta, b) Desain Produk Industri,  c) Perlindungan Varietas Tanaman (Sertifikat Perlindungan Varietas Tanaman, Sertifikat Pelepasan Varietas, Sertifikat Pendaftaran Varietas), d) Desain Tata Letak Sirkuit Terpadu, e) dll.)</t>
  </si>
  <si>
    <t>III</t>
  </si>
  <si>
    <t>Teknologi Tepat Guna, Produk (Produk Terstandarisasi, Produk Tersertifikasi), Karya Seni, Rekayasa Sosial</t>
  </si>
  <si>
    <t>IV</t>
  </si>
  <si>
    <r>
      <t xml:space="preserve">Buku ber-ISBN, </t>
    </r>
    <r>
      <rPr>
        <b/>
        <i/>
        <sz val="10"/>
        <color theme="1"/>
        <rFont val="Calibri"/>
        <family val="2"/>
        <scheme val="minor"/>
      </rPr>
      <t>Book Chapter</t>
    </r>
  </si>
  <si>
    <t>Diisi oleh pengusul dari program studi pada program Sarjana/Sarjana Terapan/Magister/Magister Terapan/Doktor/Doktor Terapan</t>
  </si>
  <si>
    <t xml:space="preserve">Judul Artikel yang Disitasi (Jurnal, Volume, Tahun, Nomor, Halaman) </t>
  </si>
  <si>
    <t>Jumlah Sitasi</t>
  </si>
  <si>
    <t>Diisi oleh pengusul dari program studi pada program Diploma Tiga/Sarjana Terapan/Magister Terapan/Doktor Terapan</t>
  </si>
  <si>
    <t>Deskripsi Produk/Jasa</t>
  </si>
  <si>
    <t>Bukti</t>
  </si>
  <si>
    <t>Tabel 4 Penggunaan Dana</t>
  </si>
  <si>
    <t>Jenis Penggunaan</t>
  </si>
  <si>
    <t>Unit Pengelola Program Studi 
(Rupiah)</t>
  </si>
  <si>
    <t>Program Studi 
(Rupiah)</t>
  </si>
  <si>
    <t>Rata-rata</t>
  </si>
  <si>
    <t>Biaya Operasional Pendidikan</t>
  </si>
  <si>
    <t>Biaya operasional kemahasiswaan (penalaran, minat, bakat, dan kesejahteraan).</t>
  </si>
  <si>
    <t>Biaya Penelitian</t>
  </si>
  <si>
    <t>Biaya PkM</t>
  </si>
  <si>
    <t>Biaya Investasi SDM</t>
  </si>
  <si>
    <t>Biaya Investasi Sarana</t>
  </si>
  <si>
    <t>Biaya Investasi Prasarana</t>
  </si>
  <si>
    <t>Tabel 5.a Kurikulum, Capaian Pembelajaran, dan Rencana Pembelajaran</t>
  </si>
  <si>
    <t>Semester</t>
  </si>
  <si>
    <t>Kode Mata Kuliah</t>
  </si>
  <si>
    <t>Nama Mata Kuliah</t>
  </si>
  <si>
    <t>Mata Kuliah Kom-petensi</t>
  </si>
  <si>
    <t>Konversi Kredit ke Jam</t>
  </si>
  <si>
    <t>Capaian Pembelajaran</t>
  </si>
  <si>
    <t>Dokumen Rencana Pembela-jaran</t>
  </si>
  <si>
    <t>Unit Penyeleng-gara</t>
  </si>
  <si>
    <t>Kuliah/ Responsi/ Tutorial</t>
  </si>
  <si>
    <t>Seminar</t>
  </si>
  <si>
    <t>Praktikum/ Praktik/ Praktik Lapangan</t>
  </si>
  <si>
    <t>Sikap</t>
  </si>
  <si>
    <t>Pengeta-huan</t>
  </si>
  <si>
    <t>Keteram-pilan Umum</t>
  </si>
  <si>
    <t>Keteram-pilan Khusus</t>
  </si>
  <si>
    <t>Judul Penelitian/PkM</t>
  </si>
  <si>
    <t>Mata Kuliah</t>
  </si>
  <si>
    <t>Bentuk Integrasi</t>
  </si>
  <si>
    <t>Tahun
(YYYY)</t>
  </si>
  <si>
    <t>Tabel 5.c Kepuasan Mahasiswa</t>
  </si>
  <si>
    <t>Aspek yang Diukur</t>
  </si>
  <si>
    <t>Tingkat Kepuasan Mahasiswa
(%)</t>
  </si>
  <si>
    <t>Rencana Tindak Lanjut oleh UPPS/PS</t>
  </si>
  <si>
    <t>Sangat Baik</t>
  </si>
  <si>
    <t>Baik</t>
  </si>
  <si>
    <t>Cukup</t>
  </si>
  <si>
    <t>Kurang</t>
  </si>
  <si>
    <r>
      <t>Keandalan (</t>
    </r>
    <r>
      <rPr>
        <i/>
        <sz val="10"/>
        <color theme="1"/>
        <rFont val="Calibri"/>
        <family val="2"/>
        <scheme val="minor"/>
      </rPr>
      <t>reliability</t>
    </r>
    <r>
      <rPr>
        <sz val="10"/>
        <color theme="1"/>
        <rFont val="Calibri"/>
        <family val="2"/>
        <scheme val="minor"/>
      </rPr>
      <t>): kemampuan dosen, tenaga kependidikan, dan pengelola dalam memberikan pelayanan.</t>
    </r>
  </si>
  <si>
    <r>
      <t>Daya tanggap (</t>
    </r>
    <r>
      <rPr>
        <i/>
        <sz val="10"/>
        <color theme="1"/>
        <rFont val="Calibri"/>
        <family val="2"/>
        <scheme val="minor"/>
      </rPr>
      <t>responsiveness</t>
    </r>
    <r>
      <rPr>
        <sz val="10"/>
        <color theme="1"/>
        <rFont val="Calibri"/>
        <family val="2"/>
        <scheme val="minor"/>
      </rPr>
      <t>): kemauan dari dosen, tenaga kependidikan, dan pengelola dalam membantu mahasiswa dan memberikan jasa dengan cepat.</t>
    </r>
  </si>
  <si>
    <r>
      <t>Kepastian (</t>
    </r>
    <r>
      <rPr>
        <i/>
        <sz val="10"/>
        <color theme="1"/>
        <rFont val="Calibri"/>
        <family val="2"/>
        <scheme val="minor"/>
      </rPr>
      <t>assurance</t>
    </r>
    <r>
      <rPr>
        <sz val="10"/>
        <color theme="1"/>
        <rFont val="Calibri"/>
        <family val="2"/>
        <scheme val="minor"/>
      </rPr>
      <t>): kemampuan dosen, tenaga kependidikan, dan pengelola untuk memberi keyakinan kepada mahasiswa bahwa pelayanan yang diberikan telah sesuai dengan ketentuan.</t>
    </r>
  </si>
  <si>
    <r>
      <t>Empati (</t>
    </r>
    <r>
      <rPr>
        <i/>
        <sz val="10"/>
        <color theme="1"/>
        <rFont val="Calibri"/>
        <family val="2"/>
        <scheme val="minor"/>
      </rPr>
      <t>empathy</t>
    </r>
    <r>
      <rPr>
        <sz val="10"/>
        <color theme="1"/>
        <rFont val="Calibri"/>
        <family val="2"/>
        <scheme val="minor"/>
      </rPr>
      <t>): kesediaan/kepedulian dosen, tenaga kependidikan, dan pengelola untuk memberi perhatian kepada mahasiswa.</t>
    </r>
  </si>
  <si>
    <r>
      <rPr>
        <i/>
        <sz val="10"/>
        <color theme="1"/>
        <rFont val="Calibri"/>
        <family val="2"/>
        <scheme val="minor"/>
      </rPr>
      <t>Tangible</t>
    </r>
    <r>
      <rPr>
        <sz val="10"/>
        <color theme="1"/>
        <rFont val="Calibri"/>
        <family val="2"/>
        <scheme val="minor"/>
      </rPr>
      <t>: penilaian mahasiswa terhadap kecukupan, aksesibitas, kualitas sarana dan prasarana.</t>
    </r>
  </si>
  <si>
    <t>Tabel 6.a Penelitian DTPS yang Melibatkan Mahasiswa</t>
  </si>
  <si>
    <t>Diisi oleh pengusul dari Program Studi pada program Sarjana/Sarjana Terapan/Magister/Magister Terapan/ Doktor/ Doktor Terapan.</t>
  </si>
  <si>
    <t>Tema Penelitian sesuai Roadmap</t>
  </si>
  <si>
    <t>Nama Mahasiswa</t>
  </si>
  <si>
    <t>Judul Kegiatan</t>
  </si>
  <si>
    <t>Tabel 6.b Penelitian DTPS yang Menjadi Rujukan Tema Tesis/Disertasi</t>
  </si>
  <si>
    <t>Diisi oleh pengusul dari Program Studi pada program Magister/Magister Terapan/ Doktor/ Doktor Terapan</t>
  </si>
  <si>
    <t>Judul Tesis/Disertasi</t>
  </si>
  <si>
    <t>Tabel 7 PkM DTPS yang Melibatkan Mahasiswa</t>
  </si>
  <si>
    <t>Diisi oleh pengusul dari Program Studi pada program Diploma Tiga/Sarjana/Sarjana Terapan.</t>
  </si>
  <si>
    <t>Tema PkM sesuai Roadmap</t>
  </si>
  <si>
    <t>Tabel 8.a IPK Lulusan</t>
  </si>
  <si>
    <t>Tahun Lulus</t>
  </si>
  <si>
    <t>Jumlah Lulusan</t>
  </si>
  <si>
    <t>Indeks Prestasi Kumulatif</t>
  </si>
  <si>
    <t>Min.</t>
  </si>
  <si>
    <t>Maks</t>
  </si>
  <si>
    <t>Tabel 8.b.1) Prestasi Akademik Mahasiswa</t>
  </si>
  <si>
    <t>Nama Kegiatan</t>
  </si>
  <si>
    <t>Waktu Perolehan (YYYY)</t>
  </si>
  <si>
    <t>Prestasi yang Dicapai</t>
  </si>
  <si>
    <t>Lokal/ Wilayah</t>
  </si>
  <si>
    <t>Nasio-nal</t>
  </si>
  <si>
    <t>Tabel 8.b.2) Prestasi Non-akademik Mahasiswa</t>
  </si>
  <si>
    <t>Diisi oleh pengusul dari Program Studi pada program Diploma Tiga/Sarjana/Sarjana Terapan</t>
  </si>
  <si>
    <t xml:space="preserve">Tabel 8.c Masa Studi Lulusan </t>
  </si>
  <si>
    <t>Tahun Masuk</t>
  </si>
  <si>
    <t>Jumlah Mahasiswa  Diterima</t>
  </si>
  <si>
    <t>Jumlah Mahasiswa yang lulus pada</t>
  </si>
  <si>
    <t>Rata-rata Masa Studi</t>
  </si>
  <si>
    <t>Akhir TS</t>
  </si>
  <si>
    <t>Diisi oleh pengusul dari Program Studi pada Program Sarjana/Sarjana Terapan</t>
  </si>
  <si>
    <t>Jumlah Lulusan s.d. akhir TS</t>
  </si>
  <si>
    <t>Akhir TS-6</t>
  </si>
  <si>
    <t>Akhir TS-5</t>
  </si>
  <si>
    <t>Akhir TS-4</t>
  </si>
  <si>
    <t>Akhir TS-3</t>
  </si>
  <si>
    <t>Akhir TS-2</t>
  </si>
  <si>
    <t>Akhir TS-1</t>
  </si>
  <si>
    <t>TS-6</t>
  </si>
  <si>
    <t>TS-5</t>
  </si>
  <si>
    <t>Tabel 8.d.1) Waktu Tunggu Lulusan</t>
  </si>
  <si>
    <t>Jumlah Lulusan yang Terlacak</t>
  </si>
  <si>
    <t>Diisi oleh pengusul dari Program Studi pada Program Sarjana</t>
  </si>
  <si>
    <t>WT &lt; 6 bulan</t>
  </si>
  <si>
    <r>
      <t xml:space="preserve">6 </t>
    </r>
    <r>
      <rPr>
        <b/>
        <sz val="10"/>
        <color theme="1"/>
        <rFont val="Calibri"/>
        <family val="2"/>
      </rPr>
      <t>≤ WT ≤ 18 bulan</t>
    </r>
  </si>
  <si>
    <t>WT &gt; 18 bulan</t>
  </si>
  <si>
    <t>Tabel 8.d.2) Kesesuaian Bidang Kerja Lulusan</t>
  </si>
  <si>
    <t>Diisi oleh pengusul dari Program Studi pada program Diploma Tiga/Sarjana/Sarjana Terapan/Magister/Magister Terapan</t>
  </si>
  <si>
    <t>Rendah</t>
  </si>
  <si>
    <t>Sedang</t>
  </si>
  <si>
    <t>Tinggi</t>
  </si>
  <si>
    <t>Tabel 8.e.1) Tempat Kerja Lulusan</t>
  </si>
  <si>
    <t>Lokal/ Wilayah/ Berwirausaha tidak Berbadan Hukum</t>
  </si>
  <si>
    <t>Nasional/ Berwirausaha Berbadan Hukum</t>
  </si>
  <si>
    <t>Multinasiona/ Internasional</t>
  </si>
  <si>
    <t>Tabel Referensi untuk Tabel 8.e.2) Kepuasan Pengguna Lulusan</t>
  </si>
  <si>
    <t>Jumlah Tanggapan Kepuasan Pengguna yang Terlacak</t>
  </si>
  <si>
    <t>Tabel 8.e.2) Kepuasan Pengguna Lulusan</t>
  </si>
  <si>
    <t>Jenis Kemampuan</t>
  </si>
  <si>
    <t>Tingkat Kepuasan Pengguna
(%)</t>
  </si>
  <si>
    <t>Keahlian pada bidang ilmu (kompetensi utama)</t>
  </si>
  <si>
    <t>Kemampuan berbahasa asing</t>
  </si>
  <si>
    <t>Penggunaan teknologi informasi</t>
  </si>
  <si>
    <t>Kemampuan berkomunikasi</t>
  </si>
  <si>
    <t>Pengembangan diri</t>
  </si>
  <si>
    <t>Tabel 8.f.1) Pagelaran/Pameran/Presentasi/Publikasi Ilmiah Mahasiswa</t>
  </si>
  <si>
    <t>Tabel 8.f.2) Karya Ilmiah Mahasiswa yang Disitasi</t>
  </si>
  <si>
    <t>Diisi oleh pengusul dari Program Studi pada program Magister/Magister Terapan/Doktor/Doktor Terapan</t>
  </si>
  <si>
    <t>Diisi oleh pengusul dari Program Studi pada program Diploma Tiga/Sarjana Terapan/Magister Terapan/Doktor Terapan</t>
  </si>
  <si>
    <t>Tabel 8.f.4) Bagian-1 HKI (Paten, Paten Sederhana)</t>
  </si>
  <si>
    <t>Tabel 8.f.4) Bagian-2 HKI (Hak Cipta, Desain Produk Industri, dll.)</t>
  </si>
  <si>
    <t>Tabel 8.f.4) Bagian-3 Teknologi Tepat Guna, Produk, Karya Seni, Rekayasa Sosial</t>
  </si>
  <si>
    <r>
      <t xml:space="preserve">Tabel 8.f.4) Bagian-4 Buku Ber-ISBN, </t>
    </r>
    <r>
      <rPr>
        <i/>
        <sz val="11"/>
        <color theme="1"/>
        <rFont val="Calibri"/>
        <family val="2"/>
        <scheme val="minor"/>
      </rPr>
      <t>Book Chapter</t>
    </r>
  </si>
  <si>
    <t>Magister/ Magister Terapan/ Spesialis</t>
  </si>
  <si>
    <t>Doktor/ Doktor Terapan/ Spesialis</t>
  </si>
  <si>
    <t>JA</t>
  </si>
  <si>
    <t>Asisten Ahli</t>
  </si>
  <si>
    <t>Tenaga Pengajar</t>
  </si>
  <si>
    <t>Lektor</t>
  </si>
  <si>
    <t>Lektor Kepala</t>
  </si>
  <si>
    <t>Guru Besar</t>
  </si>
  <si>
    <t>Rata-rata Jumlah Bimbingan di semua Program/ Semester</t>
  </si>
  <si>
    <t>Tabel Daftar Program Studi di Unit Pengelola Program Studi (UPPS)</t>
  </si>
  <si>
    <t>Status/Peringkat</t>
  </si>
  <si>
    <t>Terakreditasi Unggul</t>
  </si>
  <si>
    <t>Terakreditasi A</t>
  </si>
  <si>
    <t>Terakreditasi Baik Sekali</t>
  </si>
  <si>
    <t>Terakreditasi B</t>
  </si>
  <si>
    <t>Terakreditasi Baik</t>
  </si>
  <si>
    <t>Terakreditasi C</t>
  </si>
  <si>
    <t>Terakreditasi Minimum</t>
  </si>
  <si>
    <t>Tidak Terakreditasi</t>
  </si>
  <si>
    <t>Jenis Program</t>
  </si>
  <si>
    <t>Nama 
Program Studi</t>
  </si>
  <si>
    <t>Akreditasi Program Studi</t>
  </si>
  <si>
    <t>Jumlah Mahasiswa saat TS</t>
  </si>
  <si>
    <t>Status/ Peringkat</t>
  </si>
  <si>
    <t>No. dan Tgl. SK</t>
  </si>
  <si>
    <t>Tgl. Kadaluarsa</t>
  </si>
  <si>
    <t>DAFTAR TABEL - LAPORAN KINERJA PROGRAM STUDI</t>
  </si>
  <si>
    <t>Nomor dan Judul Tabel</t>
  </si>
  <si>
    <t>Nama Sheet</t>
  </si>
  <si>
    <t>Tabel Daftar Program Studi di Unit Pengelola Program Studi</t>
  </si>
  <si>
    <t>PS</t>
  </si>
  <si>
    <t>Tabel 2.a Seleksi Mahasiswa</t>
  </si>
  <si>
    <t>2a</t>
  </si>
  <si>
    <t>Tabel 2.b Mahasiswa Asing</t>
  </si>
  <si>
    <t>2b</t>
  </si>
  <si>
    <t>3a1</t>
  </si>
  <si>
    <t>3a2</t>
  </si>
  <si>
    <t>3a3</t>
  </si>
  <si>
    <t>3a4</t>
  </si>
  <si>
    <t xml:space="preserve">Tabel 3.a.5) Dosen Industri/Praktisi </t>
  </si>
  <si>
    <t>3a5</t>
  </si>
  <si>
    <t>3b1</t>
  </si>
  <si>
    <t>3b2</t>
  </si>
  <si>
    <t>3b3</t>
  </si>
  <si>
    <t>Tabel 3.b.4) Pagelaran/Pameran/Presentasi/Publikasi Ilmiah DTPS</t>
  </si>
  <si>
    <t>3b6</t>
  </si>
  <si>
    <t>5a</t>
  </si>
  <si>
    <t>Tabel 5.b Integrasi Kegiatan Penelitian/PkM dalam Pembelajaran</t>
  </si>
  <si>
    <t>5b</t>
  </si>
  <si>
    <t>5c</t>
  </si>
  <si>
    <t>6a</t>
  </si>
  <si>
    <t>6b</t>
  </si>
  <si>
    <t>8a</t>
  </si>
  <si>
    <t>8b1</t>
  </si>
  <si>
    <t>8b2</t>
  </si>
  <si>
    <t>Tabel 8.c Masa Studi Lulusan</t>
  </si>
  <si>
    <t>8c</t>
  </si>
  <si>
    <t>8d1</t>
  </si>
  <si>
    <t>8d2</t>
  </si>
  <si>
    <t>Tabel Referensi 8.e.2)</t>
  </si>
  <si>
    <t>Ref 8e2</t>
  </si>
  <si>
    <t>8f2</t>
  </si>
  <si>
    <t>Tabel 8.f.3) Produk/Jasa Mahasiswa yang Diadopsi oleh Industri/Masyarakat</t>
  </si>
  <si>
    <t>8f3</t>
  </si>
  <si>
    <t>Tabel 8.f.4) Luaran Penelitian yang Dihasilkan Mahasiswa - HKI (Paten, Paten Sederhana)</t>
  </si>
  <si>
    <t>8f4-1</t>
  </si>
  <si>
    <t>Tabel 8.f.4) Luaran Penelitian yang Dihasilkan Mahasiswa - HKI (Hak Cipta, Desain Produk Industri, dll.)</t>
  </si>
  <si>
    <t>8f4-2</t>
  </si>
  <si>
    <t>Tabel 8.f.4) Luaran Penelitian yang Dihasilkan Mahasiswa -Teknologi Tepat Guna, Produk, Karya Seni, Rekayasa Sosial</t>
  </si>
  <si>
    <t>8f4-3</t>
  </si>
  <si>
    <r>
      <t xml:space="preserve">Tabel 8.f.4) Luaran Penelitian yang Dihasilkan Mahasiswa - Buku ber-ISBN, </t>
    </r>
    <r>
      <rPr>
        <i/>
        <sz val="11"/>
        <color theme="1"/>
        <rFont val="Calibri"/>
        <family val="2"/>
        <scheme val="minor"/>
      </rPr>
      <t>Book Chapter</t>
    </r>
  </si>
  <si>
    <t>8f4-4</t>
  </si>
  <si>
    <t>Tabel 1 Kerjasama Tridharma - Pendidikan</t>
  </si>
  <si>
    <t>Tabel 1 Kerjasama Tridharma - Penelitian</t>
  </si>
  <si>
    <t>Tabel 1 Kerjasama Tridharma - Pengabdian kepada Masyarakat</t>
  </si>
  <si>
    <t>1-1</t>
  </si>
  <si>
    <t>1-2</t>
  </si>
  <si>
    <t>1-3</t>
  </si>
  <si>
    <t>Diploma Tiga</t>
  </si>
  <si>
    <t>Sarjana</t>
  </si>
  <si>
    <t>Sarjana Terapan</t>
  </si>
  <si>
    <t>Magister</t>
  </si>
  <si>
    <t>Magister Terapan</t>
  </si>
  <si>
    <t>Doktor</t>
  </si>
  <si>
    <t>Doktor Terapan</t>
  </si>
  <si>
    <t>√</t>
  </si>
  <si>
    <t>Tabel 1 Bagian-1 Kerjasama Pendidikan</t>
  </si>
  <si>
    <t>Tabel 1 Bagian-2 Kerjasama Penelitian</t>
  </si>
  <si>
    <t>Tabel 1 Bagian-3 Kerjasama Pengabdian kepada Masyarakat</t>
  </si>
  <si>
    <t>Program Studi</t>
  </si>
  <si>
    <r>
      <t>Jumlah Mahasiswa Asing Penuh Waktu (</t>
    </r>
    <r>
      <rPr>
        <b/>
        <i/>
        <sz val="10"/>
        <color rgb="FF000000"/>
        <rFont val="Calibri"/>
        <family val="2"/>
        <scheme val="minor"/>
      </rPr>
      <t>Full-time</t>
    </r>
    <r>
      <rPr>
        <b/>
        <sz val="10"/>
        <color rgb="FF000000"/>
        <rFont val="Calibri"/>
        <family val="2"/>
        <scheme val="minor"/>
      </rPr>
      <t>)</t>
    </r>
  </si>
  <si>
    <t>Diisi oleh pengusul dari Program Studi pada program Sarjana/Sarjana Terapan/Magister/Magister Terapan/Doktor/Doktor Terapan.</t>
  </si>
  <si>
    <t>NIDN/NIDK</t>
  </si>
  <si>
    <t>S</t>
  </si>
  <si>
    <t>3b4-1</t>
  </si>
  <si>
    <t>3b4-2</t>
  </si>
  <si>
    <t>Nama Produk/Jasa</t>
  </si>
  <si>
    <t>a. Biaya Dosen (Gaji, Honor)</t>
  </si>
  <si>
    <t>b. Biaya Tenaga Kependidikan (Gaji, Honor)</t>
  </si>
  <si>
    <t>c. Biaya Operasional Pembelajaran (Bahan dan Peralatan Habis Pakai)</t>
  </si>
  <si>
    <t>d. Biaya Operasional Tidak Langsung (Listrik, Gas, Air, Pemeliharaan Gedung, Pemeliharaan Sarana, Uang Lembur, Telekomunikasi, Konsumsi, Transport Lokal, Pajak, Asuransi, dll.)</t>
  </si>
  <si>
    <t>Bobot Kredit  (sks)</t>
  </si>
  <si>
    <t>8e1</t>
  </si>
  <si>
    <t>Jumlah Lulusan Terlacak yang Bekerja Berdasarkan Tingkat/Ukuran Tempat Kerja/Berwirausaha</t>
  </si>
  <si>
    <t xml:space="preserve">Jumlah Lulusan Terlacak dengan Waktu Tunggu Mendapatkan Pekerjaan </t>
  </si>
  <si>
    <t>Jumlah lulusan Terlacak dengan Tingkat Keseuaian Bidang Kerja</t>
  </si>
  <si>
    <t>8e2</t>
  </si>
  <si>
    <t>Diisi oleh pengusul dari Program Studi pada program Sarjana Terapan/Magister Terapan/Doktor Terapan.</t>
  </si>
  <si>
    <t>Diisi oleh pengusul dari Program Studi pada program Sarjana/Sarjana Terapan/Magister/Magister Terapan/Doktor/Doktor Terapan</t>
  </si>
  <si>
    <t>Ket.</t>
  </si>
  <si>
    <t>: Diisi</t>
  </si>
  <si>
    <t>: Tidak diisi</t>
  </si>
  <si>
    <t>Tabel 8.f.1) Publikasi Ilmiah Mahasiswa</t>
  </si>
  <si>
    <t>8f1-1</t>
  </si>
  <si>
    <t>8f1-2</t>
  </si>
  <si>
    <t>Peringkat Akreditasi PS</t>
  </si>
  <si>
    <t>Unggul</t>
  </si>
  <si>
    <t>Baik Sekali</t>
  </si>
  <si>
    <t>Minimum</t>
  </si>
  <si>
    <t>Nomor SK BAN-PT</t>
  </si>
  <si>
    <t>Tanggal Kadaluarsa</t>
  </si>
  <si>
    <t>Perguruan Tinggi Negeri - Satker</t>
  </si>
  <si>
    <t>Perguruan Tinggi Negeri - Badan Layanan Umum</t>
  </si>
  <si>
    <t>Perguruan Tinggi Negeri - Badan Hukum</t>
  </si>
  <si>
    <t>Perguruan Tinggi Swasta</t>
  </si>
  <si>
    <t xml:space="preserve">Alamat </t>
  </si>
  <si>
    <t xml:space="preserve">Kota/Kabupaten :  </t>
  </si>
  <si>
    <t xml:space="preserve">Kode Pos :  </t>
  </si>
  <si>
    <t>Nomor Telepon</t>
  </si>
  <si>
    <t>E-mail</t>
  </si>
  <si>
    <t>Website</t>
  </si>
  <si>
    <r>
      <t xml:space="preserve">TS </t>
    </r>
    <r>
      <rPr>
        <b/>
        <vertAlign val="superscript"/>
        <sz val="18"/>
        <color theme="1"/>
        <rFont val="Calibri"/>
        <family val="2"/>
        <scheme val="minor"/>
      </rPr>
      <t>*)</t>
    </r>
  </si>
  <si>
    <t>Nama Pengusul</t>
  </si>
  <si>
    <r>
      <rPr>
        <vertAlign val="superscript"/>
        <sz val="14"/>
        <color rgb="FF92D050"/>
        <rFont val="Calibri"/>
        <family val="2"/>
        <scheme val="minor"/>
      </rPr>
      <t>*)</t>
    </r>
    <r>
      <rPr>
        <sz val="14"/>
        <color rgb="FF92D050"/>
        <rFont val="Calibri"/>
        <family val="2"/>
        <scheme val="minor"/>
      </rPr>
      <t xml:space="preserve"> TS = Tahun akademik penuh terakhir saat pengajuan usulan akreditasi</t>
    </r>
  </si>
  <si>
    <t>Tanggal</t>
  </si>
  <si>
    <t>versi 1.1</t>
  </si>
  <si>
    <t>Tabel 3.b.5) Karya Ilmiah DTPS yang Disitasi</t>
  </si>
  <si>
    <t>Tabel 3.b.6) Produk/Jasa DTPS yang Diadopsi oleh Industri/Masyarakat</t>
  </si>
  <si>
    <t>Tabel 3.b.7) Luaran Penelitian/PkM Lainnya oleh DTPS</t>
  </si>
  <si>
    <r>
      <t xml:space="preserve">Tabel 3.b.7) Bagian-4 Buku Ber-ISBN, </t>
    </r>
    <r>
      <rPr>
        <i/>
        <sz val="11"/>
        <color theme="1"/>
        <rFont val="Calibri"/>
        <family val="2"/>
        <scheme val="minor"/>
      </rPr>
      <t>Book Chapter</t>
    </r>
  </si>
  <si>
    <t>Tabel 3.b.7) Bagian-3 Teknologi Tepat Guna, Produk, Karya Seni, Rekayasa Sosial</t>
  </si>
  <si>
    <t>Tabel 3.b.7) Bagian-2 HKI (Hak Cipta, Desain Produk Industri, dll.)</t>
  </si>
  <si>
    <t>Tabel 3.b.7) Bagian-1 HKI (Paten, Paten Sederhana)</t>
  </si>
  <si>
    <t>Tabel 3.b.7) Luaran Penelitian/PkM Lainnya - HKI (Paten, Paten Sederhana)</t>
  </si>
  <si>
    <t>Tabel 3.b.7) Luaran Penelitian/PkM Lainnya - HKI (Hak Cipta, Desain Produk Industri, dll.)</t>
  </si>
  <si>
    <t>Tabel 3.b.7) Luaran Penelitian/PkM Lainnya - Teknologi Tepat Guna, Produk, Karya Seni, Rekayasa Sosial</t>
  </si>
  <si>
    <r>
      <t xml:space="preserve">Tabel 3.b.7) Luaran Penelitian/PkM Lainnya - Buku ber-ISBN, </t>
    </r>
    <r>
      <rPr>
        <i/>
        <sz val="11"/>
        <color theme="1"/>
        <rFont val="Calibri"/>
        <family val="2"/>
        <scheme val="minor"/>
      </rPr>
      <t>Book Chapter</t>
    </r>
  </si>
  <si>
    <t>3b5</t>
  </si>
  <si>
    <t>3b7-1</t>
  </si>
  <si>
    <t>3b7-2</t>
  </si>
  <si>
    <t>3b7-3</t>
  </si>
  <si>
    <t>3b7-4</t>
  </si>
  <si>
    <t>Tahun
[YYYY]</t>
  </si>
  <si>
    <t>Tabel 8.f.3) Produk/Jasa DTPS yang Dihasilkan Mahasiswa yang Diadopsi oleh Industri/Masyarakat</t>
  </si>
  <si>
    <t>Tabel 8.f.4) Luaran Penelitian/PkM yang Dihasilkan Mahasiswa</t>
  </si>
  <si>
    <t>Tabel 3.b.1) Pengakuan/Rekognisi DTPS</t>
  </si>
  <si>
    <t>pada PS Lain di PT</t>
  </si>
  <si>
    <t>PENILAIAN AKREDITASI PROGRAM STUDI</t>
  </si>
  <si>
    <t>PROGRAM SARJANA</t>
  </si>
  <si>
    <r>
      <rPr>
        <b/>
        <sz val="12"/>
        <color rgb="FFFFFFFF"/>
        <rFont val="Calibri"/>
        <family val="2"/>
      </rPr>
      <t xml:space="preserve">PETUNJUK PENGISIAN: SEL YANG DIISI HANYA YANG BERWARNA </t>
    </r>
    <r>
      <rPr>
        <b/>
        <sz val="12"/>
        <color rgb="FFFFFF00"/>
        <rFont val="Calibri"/>
        <family val="2"/>
      </rPr>
      <t>KUNING</t>
    </r>
  </si>
  <si>
    <t xml:space="preserve">NO. </t>
  </si>
  <si>
    <t>ELEMEN</t>
  </si>
  <si>
    <t>INDIKATOR DAN PENILAIAN</t>
  </si>
  <si>
    <t>SKOR</t>
  </si>
  <si>
    <t>DESKRIPSI PENILAIAN ASESOR BERDASARKAN DATA DAN INFORMASI DARI DOKUMEN LED DAN LKPS</t>
  </si>
  <si>
    <r>
      <rPr>
        <b/>
        <sz val="11"/>
        <color rgb="FF000000"/>
        <rFont val="Calibri"/>
        <family val="2"/>
      </rPr>
      <t xml:space="preserve">Kondisi Eksternal
</t>
    </r>
    <r>
      <rPr>
        <sz val="11"/>
        <color rgb="FF000000"/>
        <rFont val="Calibri"/>
        <family val="2"/>
      </rPr>
      <t>Konsistensi dengan hasil analisis SWOT dan/atau analisis lain serta rencana pengembangan ke depan.</t>
    </r>
  </si>
  <si>
    <r>
      <t xml:space="preserve">Unit Pengelola Program Studi (UPPS) mampu:
1) mengidentifikasi kondisi lingkungan dan industri yang relevan secara komprehensif dan strategis,
2) menetapkan posisi relatif program studi terhadap lingkungannya,
3) menggunakan hasil identifikasi dan posisi yang ditetapkan untuk melakukan analisis (SWOT/metoda analisis lain yang relevan) untuk pengembangan program studi, dan
</t>
    </r>
    <r>
      <rPr>
        <sz val="11"/>
        <color rgb="FFFF0000"/>
        <rFont val="Calibri"/>
        <family val="2"/>
      </rPr>
      <t>4) merumuskan strategi pengembangan program studi yang berkesesuaian untuk menghasilkan program-program pengembangan alternatif yang tepat.</t>
    </r>
  </si>
  <si>
    <t>Unit Pengelola Program Studi (UPPS) mampu:
1) mengidentifikasi kondisi lingkungan dan industri yang relevan secara komprehensif,
2) menetapkan posisi relatif program studi terhadap lingkungannya, dan 
3) menggunakan hasil identifikasi dan posisi yang ditetapkan untuk melakukan analisis (SWOT/metoda analisis lain yang relevan) untuk pengembangan program studi.</t>
  </si>
  <si>
    <t>Unit Pengelola Program Studi (UPPS) mampu:
1) mengidentifikasi kondisi lingkungan dan industri yang relevan, dan
2) menetapkan posisi relatif program studi terhadap lingkungannya.</t>
  </si>
  <si>
    <t>Unit Pengelola Program Studi (UPPS) kurang mampu:
1) mengidentifikasi kondisi lingkungan dan industri yang relevan, dan
2) menetapkan posisi relatif program studi terhadap lingkungannya.</t>
  </si>
  <si>
    <t>Unit Pengelola Program Studi (UPPS) tidak mampu:
1) mengidentifikasi kondisi lingkungan dan industri yang relevan, dan
2) menetapkan posisi relatif program studi terhadap lingkungannya.</t>
  </si>
  <si>
    <t>Skor</t>
  </si>
  <si>
    <r>
      <rPr>
        <b/>
        <sz val="11"/>
        <color rgb="FF000000"/>
        <rFont val="Calibri"/>
        <family val="2"/>
      </rPr>
      <t xml:space="preserve">Profil Unit Pengelola Program Studi
</t>
    </r>
    <r>
      <rPr>
        <sz val="11"/>
        <color rgb="FF000000"/>
        <rFont val="Calibri"/>
        <family val="2"/>
      </rPr>
      <t>Keserbacakupan informasi dalam profil dan konsistensi antara profil dengan data dan informasi yang disampaikan pada masing-masing kriteria, serta menunjukkan iklim yang kondusif untuk pengembangan dan reputasi sebagai rujukan di bidang keilmuannya.</t>
    </r>
  </si>
  <si>
    <r>
      <t>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t>
    </r>
    <r>
      <rPr>
        <sz val="11"/>
        <color rgb="FFFF0000"/>
        <rFont val="Calibri"/>
        <family val="2"/>
      </rPr>
      <t xml:space="preserve">
4) menunjukkan reputasi sebagai rujukan di bidang keilmuannya.</t>
    </r>
  </si>
  <si>
    <t>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t>
  </si>
  <si>
    <t xml:space="preserve">Profil UPPS:
1) menunjukkan keserbacakupan informasi yang jelas dengan data dan informasi yang disampaikan pada masing-masing kriteria,
2) menggambarkan keselarasan dengan substansi keilmuan program studi. </t>
  </si>
  <si>
    <t xml:space="preserve">Profil UPPS:
1) kurang menunjukkan keserbacakupan informasi yang jelas dengan data dan informasi yang disampaikan pada masing-masing kriteria,
2) kurang menggambarkan keselarasan dengan substansi keilmuan program studi. </t>
  </si>
  <si>
    <t xml:space="preserve">Profil UPPS tidak menunjukkan keserbacakupan informasi yang jelas dengan data dan informasi yang disampaikan pada masing-masing kriteria. </t>
  </si>
  <si>
    <r>
      <rPr>
        <b/>
        <sz val="11"/>
        <color rgb="FF000000"/>
        <rFont val="Calibri"/>
        <family val="2"/>
      </rPr>
      <t>C  Kriteria</t>
    </r>
    <r>
      <rPr>
        <sz val="11"/>
        <color rgb="FF000000"/>
        <rFont val="Calibri"/>
        <family val="2"/>
      </rPr>
      <t xml:space="preserve">
</t>
    </r>
    <r>
      <rPr>
        <b/>
        <sz val="11"/>
        <color rgb="FF000000"/>
        <rFont val="Calibri"/>
        <family val="2"/>
      </rPr>
      <t>C.1 
Visi, Misi, Tujuan dan Strategi</t>
    </r>
    <r>
      <rPr>
        <sz val="11"/>
        <color rgb="FF000000"/>
        <rFont val="Calibri"/>
        <family val="2"/>
      </rPr>
      <t xml:space="preserve">
C.1.4 
Indikator Kinerja Utama
</t>
    </r>
  </si>
  <si>
    <t>Kesesuaian Visi, Misi, Tujuan dan Strategi (VMTS) Unit Pengelola Program Studi (UPPS) terhadap VMTS Perguruan Tinggi (PT) dan visi keilmuan Program Studi (PS) yang dikelolanya.</t>
  </si>
  <si>
    <t>UPPS memiliki:
1) visi yang mencerminkan visi perguruan tinggi dan memayungi visi keilmuan terkait keunikan program studi serta didukung data konsistensi implementasinya,
2) misi, tujuan, dan strategi yang searah dan bersinerji dengan misi, tujuan, dan strategi perguruan tinggi serta mendukung pengembangan program studi dengan data konsistensi implementasinya.</t>
  </si>
  <si>
    <t>UPPS memiliki:
1) visi yang mencerminkan visi perguruan tinggi dan memayungi visi keilmuan terkait keunikan program studi,
2) misi, tujuan, dan strategi yang searah dan bersinerji dengan misi, tujuan, dan strategi perguruan tinggi serta mendukung pengembangan program studi.</t>
  </si>
  <si>
    <t>UPPS memiliki: 
1) visi yang mencerminkan visi perguruan tinggi dan memayungi visi keilmuan terkait program studi,
2) misi, tujuan, dan strategi yang searah dengan misi, tujuan, dan strategi perguruan tinggi serta mendukung pengembangan program studi.</t>
  </si>
  <si>
    <t>UPPS memiliki:
1) visi yang mencerminkan visi perguruan tinggi namun tidak memayungi visi keilmuan terkait program studi,
2) misi, tujuan, dan strategi kurang searah dengan misi, tujuan sasaran, dan strategi perguruan tinggi serta kurang mendukung pengembangan program studi.</t>
  </si>
  <si>
    <t>UPPS memiliki misi, tujuan, dan strategi yang tidak terkait dengan strategi perguruan tinggi dan pengembangan program studi.</t>
  </si>
  <si>
    <t>Mekanisme dan keterlibatan pemangku kepentingan dalam penyusunan VMTS UPPS.</t>
  </si>
  <si>
    <t>Ada mekanisme dalam penyusunan dan penetapan visi, misi, tujuan dan strategi yang terdokumentasi serta ada keterlibatan semua pemangku kepentingan internal (dosen, mahasiswa dan tenaga kependidikan) dan eksternal (lulusan, pengguna lulusan dan pakar/mitra/organisasi profesi/pemerintah).</t>
  </si>
  <si>
    <t xml:space="preserve">Ada mekanisme dalam penyusunan dan penetapan visi, misi, tujuan dan strategi yang terdokumentasi serta ada keterlibatan pemangku kepentingan internal (dosen, mahasiswa dan tenaga kependidikan) dan pemangku kepentingan eksternal (lulusan dan pengguna lulusan). </t>
  </si>
  <si>
    <t>Ada mekanisme dalam penyusunan dan penetapan visi, misi, tujuan dan strategi yang terdokumentasi serta ada keterlibatan pemangku kepentingan internal (dosen dan mahasiswa) dan pemangku kepentingan eksternal (lulusan).</t>
  </si>
  <si>
    <t>Ada mekanisme dalam penyusunan dan penetapan visi, misi, tujuan dan strategi yang terdokumentasi namun tidak melibatkan pemangku kepentingan.</t>
  </si>
  <si>
    <t>Tidak ada mekanisme dalam penyusunan dan penetapan visi, misi, tujuan dan strategi.</t>
  </si>
  <si>
    <t xml:space="preserve">Strategi pencapaian tujuan disusun berdasarkan analisis yang sistematis, serta pada pelaksanaannya dilakukan pemantauan dan evaluasi yang ditindaklanjuti. </t>
  </si>
  <si>
    <t>Strategi efektif untuk mencapai tujuan dan disusun berdasarkan analisis yang sistematis dengan menggunakan metoda yang relevan dan terdokumentasi serta pada pelaksanaannya dilakukan pemantauan dan evaluasi dan ditindaklanjuti.</t>
  </si>
  <si>
    <t>Strategi efektif untuk mencapai tujuan dan disusun berdasarkan analisis yang sistematis dengan menggunakan metoda yang relevan dan terdokumentasi serta pada pelaksanaannya dilakukan pemantauan dan evaluasi.</t>
  </si>
  <si>
    <t>Strategi untuk mencapai tujuan dan disusun berdasarkan analisis yang sistematis dengan menggunakan metoda yang relevan serta terdokumentasi namun belum terbukti efektifitasnya.</t>
  </si>
  <si>
    <t>Strategi untuk mencapai tujuan disusun berdasarkan analisis yang kurang sistematis serta tidak menggunakan metoda yang relevan.</t>
  </si>
  <si>
    <t>Tidak memiliki strategi untuk mencapai tujuan.</t>
  </si>
  <si>
    <r>
      <rPr>
        <b/>
        <sz val="11"/>
        <color rgb="FF000000"/>
        <rFont val="Calibri"/>
        <family val="2"/>
      </rPr>
      <t>C.2 
Tata Pamong, Tata Kelola, dan Kerjasama</t>
    </r>
    <r>
      <rPr>
        <sz val="11"/>
        <color rgb="FF000000"/>
        <rFont val="Calibri"/>
        <family val="2"/>
      </rPr>
      <t xml:space="preserve">
C.2.4 
Indikator Kinerja Utama
C.2.4.a) 
Sistem Tata Pamong</t>
    </r>
  </si>
  <si>
    <t>A. Kelengkapan struktur organisasi dan keefektifan penyelenggaraan organisasi.</t>
  </si>
  <si>
    <t>UPPS memiliki dokumen formal struktur organisasi dan tata kerja yang dilengkapi tugas dan fungsinya, serta telah berjalan secara konsisten dan menjamin tata pamong yang baik serta berjalan efektif dan efisien.</t>
  </si>
  <si>
    <t>UPPS memiliki dokumen formal struktur organisasi dan tata kerja yang dilengkapi tugas dan fungsinya, serta telah berjalan secara konsisten dan menjamin tata pamong yang baik.</t>
  </si>
  <si>
    <t xml:space="preserve">UPPS memiliki dokumen formal struktur organisasi dan tata kerja yang dilengkapi tugas dan fungsinya, serta telah berjalan secara konsisten. </t>
  </si>
  <si>
    <t>UPPS memiliki dokumen formal struktur organisasi dan tata kerja  namun tugas dan fungsi belum berjalan secara konsisten.</t>
  </si>
  <si>
    <t>UPPS tidak memiliki dokumen formal struktur organisasi.</t>
  </si>
  <si>
    <t>B. Perwujudan good governance dan pemenuhan lima pilar sistem tata pamong, yang mencakup: 1) Kredibel, 2) Transparan, 3) Akuntabel, 4) Bertanggung jawab, 5) Adil.</t>
  </si>
  <si>
    <r>
      <t>UPPS memiliki praktek baik (</t>
    </r>
    <r>
      <rPr>
        <i/>
        <sz val="11"/>
        <color rgb="FF000000"/>
        <rFont val="Calibri"/>
        <family val="2"/>
      </rPr>
      <t>best practices</t>
    </r>
    <r>
      <rPr>
        <sz val="11"/>
        <color rgb="FF000000"/>
        <rFont val="Calibri"/>
        <family val="2"/>
      </rPr>
      <t>) dalam menerapkan tata pamong yang memenuhi 5 kaidah good governance untuk menjamin penyelenggaraan program studi yang bermutu.</t>
    </r>
  </si>
  <si>
    <r>
      <t>UPPS memiliki praktek baik (</t>
    </r>
    <r>
      <rPr>
        <i/>
        <sz val="11"/>
        <color rgb="FF000000"/>
        <rFont val="Calibri"/>
        <family val="2"/>
      </rPr>
      <t>best practices</t>
    </r>
    <r>
      <rPr>
        <sz val="11"/>
        <color rgb="FF000000"/>
        <rFont val="Calibri"/>
        <family val="2"/>
      </rPr>
      <t>) dalam menerapkan tata pamong yang memenuhi 4 kaidah good governance untuk menjamin penyelenggaraan program studi yang bermutu.</t>
    </r>
  </si>
  <si>
    <r>
      <t>UPPS memiliki praktek baik (</t>
    </r>
    <r>
      <rPr>
        <i/>
        <sz val="11"/>
        <color rgb="FF000000"/>
        <rFont val="Calibri"/>
        <family val="2"/>
      </rPr>
      <t>best practices</t>
    </r>
    <r>
      <rPr>
        <sz val="11"/>
        <color rgb="FF000000"/>
        <rFont val="Calibri"/>
        <family val="2"/>
      </rPr>
      <t>) dalam menerapkan tata pamong yang memenuhi 3 kaidah good governance untuk menjamin penyelenggaraan program studi yang bermutu.</t>
    </r>
  </si>
  <si>
    <r>
      <t>UPPS memiliki praktek baik (</t>
    </r>
    <r>
      <rPr>
        <i/>
        <sz val="11"/>
        <color rgb="FF000000"/>
        <rFont val="Calibri"/>
        <family val="2"/>
      </rPr>
      <t>best practices</t>
    </r>
    <r>
      <rPr>
        <sz val="11"/>
        <color rgb="FF000000"/>
        <rFont val="Calibri"/>
        <family val="2"/>
      </rPr>
      <t>) dalam menerapkan tata pamong yang memenuhi 1 s.d. 2 kaidah good governance untuk menjamin penyelenggaraan program studi yang bermutu.</t>
    </r>
  </si>
  <si>
    <t>Tidak ada Skor kurang dari 1.</t>
  </si>
  <si>
    <t>Skor = (A + (2 x B)) / 3</t>
  </si>
  <si>
    <t>C.2.4.b) 
Kepemimpinan dan Kemampuan Manajerial</t>
  </si>
  <si>
    <t>A. Komitmen pimpinan UPPS.</t>
  </si>
  <si>
    <t xml:space="preserve">Terdapat bukti/pengakuan yang sahih bahwa pimpinan UPPS memiliki karakter kepemimpinan operasional, organisasi, dan publik. </t>
  </si>
  <si>
    <t xml:space="preserve">Terdapat bukti/pengakuan yang sahih bahwa pimpinan UPPS memiliki 2 karakter diantara kepemimpinan operasional, organisasi, dan publik. </t>
  </si>
  <si>
    <t xml:space="preserve">Terdapat bukti/pengakuan yang sahih bahwa pimpinan UPPS memiliki salah satu karakter diantara kepemimpinan operasional, organisasi, dan publik. </t>
  </si>
  <si>
    <t>Tidak ada Skor kurang dari 2.</t>
  </si>
  <si>
    <t xml:space="preserve">B. Kapabilitas pimpinan UPPS, mencakup aspek: 1) perencanaan, 2) pengorganisasian, 3) penempatan personel, 4) pelaksanaan, 5) pengendalian dan pengawasan, dan 6) pelaporan yang menjadi dasar tindak lanjut. </t>
  </si>
  <si>
    <t>Pimpinan UPPS mampu :
1) melaksanakan 6 fungsi manajemen secara efektif dan efisien,
2) mengantisipasi dan menyelesaikan masalah pada situasi yang tidak terduga,
3) melakukan inovasi untuk menghasilkan nilai tambah.</t>
  </si>
  <si>
    <t>Pimpinan UPPS mampu :
1) melaksanakan 6 fungsi manajemen secara efektif dan efisien,
2) mengantisipasi dan menyelesaikan masalah pada situasi yang tidak terduga.</t>
  </si>
  <si>
    <t>Pimpinan UPPS mampu melaksanakan 6 fungsi manajemen secara efektif.</t>
  </si>
  <si>
    <t>Pimpinan UPPS mampu melaksanakan kurang dari 6 fungsi manajemen.</t>
  </si>
  <si>
    <t>C.2.4.c) 
Kerjasama</t>
  </si>
  <si>
    <t>Mutu, manfaat, kepuasan dan keberlanjutan kerjasama pendidikan, penelitian dan PkM yang relevan dengan program studi. UPPS memiliki bukti yang sahih terkait kerjasama yang ada telah memenuhi 3 aspek berikut: 1) memberikan manfaat bagi program studi dalam pemenuhan proses pembelajaran, penelitian, PkM. 2) memberikan peningkatan kinerja tridharma dan fasilitas pendukung program studi. 3) memberikan kepuasan kepada mitra industri dan mitra kerjasama lainnya, serta menjamin keberlanjutan kerjasama dan hasilnya.</t>
  </si>
  <si>
    <t>UPPS memiliki bukti yang sahih terkait kerjasama yang ada telah memenuhi 3 aspek.</t>
  </si>
  <si>
    <t>UPPS memiliki bukti yang sahih terkait kerjasama yang ada telah memenuhi aspek 1 dan 2.</t>
  </si>
  <si>
    <t>UPPS memiliki bukti yang sahih terkait kerjasama yang ada telah memenuhi aspek 1.</t>
  </si>
  <si>
    <t>UPPS tidak memiliki bukti pelaksanaan kerjasama.</t>
  </si>
  <si>
    <r>
      <t>N</t>
    </r>
    <r>
      <rPr>
        <vertAlign val="subscript"/>
        <sz val="11"/>
        <color rgb="FF000000"/>
        <rFont val="Calibri"/>
        <family val="2"/>
      </rPr>
      <t>1</t>
    </r>
    <r>
      <rPr>
        <sz val="11"/>
        <color rgb="FF000000"/>
        <rFont val="Calibri"/>
        <family val="2"/>
      </rPr>
      <t xml:space="preserve"> = Jumlah kerjasama pendidikan.</t>
    </r>
  </si>
  <si>
    <t>borang</t>
  </si>
  <si>
    <r>
      <t>N</t>
    </r>
    <r>
      <rPr>
        <vertAlign val="subscript"/>
        <sz val="11"/>
        <color rgb="FF000000"/>
        <rFont val="Calibri"/>
        <family val="2"/>
      </rPr>
      <t>2</t>
    </r>
    <r>
      <rPr>
        <sz val="11"/>
        <color rgb="FF000000"/>
        <rFont val="Calibri"/>
        <family val="2"/>
      </rPr>
      <t xml:space="preserve"> = Jumlah kerjasama penelitian.</t>
    </r>
  </si>
  <si>
    <r>
      <t>N</t>
    </r>
    <r>
      <rPr>
        <vertAlign val="subscript"/>
        <sz val="11"/>
        <color rgb="FF000000"/>
        <rFont val="Calibri"/>
        <family val="2"/>
      </rPr>
      <t>3</t>
    </r>
    <r>
      <rPr>
        <sz val="11"/>
        <color rgb="FF000000"/>
        <rFont val="Calibri"/>
        <family val="2"/>
      </rPr>
      <t xml:space="preserve"> = Jumlah kerjasama pengabdian kepada masyarakat.</t>
    </r>
  </si>
  <si>
    <r>
      <t>N</t>
    </r>
    <r>
      <rPr>
        <vertAlign val="subscript"/>
        <sz val="11"/>
        <color rgb="FF000000"/>
        <rFont val="Calibri"/>
        <family val="2"/>
      </rPr>
      <t>DTPS</t>
    </r>
    <r>
      <rPr>
        <sz val="11"/>
        <color rgb="FF000000"/>
        <rFont val="Calibri"/>
        <family val="2"/>
      </rPr>
      <t xml:space="preserve"> = Jumlah dosen tetap yang ditugaskan sebagai pengampu mata kuliah dengan bidang keahlian yang sesuai dengan kompetensi inti program studi yang diakreditasi.</t>
    </r>
  </si>
  <si>
    <t>RK = ((a x N1) + (b x N2) + (c x N3)) / NDT</t>
  </si>
  <si>
    <t>a =</t>
  </si>
  <si>
    <t xml:space="preserve">b = </t>
  </si>
  <si>
    <t xml:space="preserve">c = </t>
  </si>
  <si>
    <t>Skor A</t>
  </si>
  <si>
    <r>
      <t>N</t>
    </r>
    <r>
      <rPr>
        <vertAlign val="subscript"/>
        <sz val="11"/>
        <color rgb="FF000000"/>
        <rFont val="Calibri"/>
        <family val="2"/>
      </rPr>
      <t>I</t>
    </r>
    <r>
      <rPr>
        <sz val="11"/>
        <color rgb="FF000000"/>
        <rFont val="Calibri"/>
        <family val="2"/>
      </rPr>
      <t xml:space="preserve"> = Jumlah kerjasama tingkat internasional.</t>
    </r>
  </si>
  <si>
    <r>
      <t>N</t>
    </r>
    <r>
      <rPr>
        <vertAlign val="subscript"/>
        <sz val="11"/>
        <color rgb="FF000000"/>
        <rFont val="Calibri"/>
        <family val="2"/>
      </rPr>
      <t>N</t>
    </r>
    <r>
      <rPr>
        <sz val="11"/>
        <color rgb="FF000000"/>
        <rFont val="Calibri"/>
        <family val="2"/>
      </rPr>
      <t xml:space="preserve"> = Jumlah kerjasama tingkat nasional.</t>
    </r>
  </si>
  <si>
    <r>
      <t>N</t>
    </r>
    <r>
      <rPr>
        <vertAlign val="subscript"/>
        <sz val="11"/>
        <color rgb="FF000000"/>
        <rFont val="Calibri"/>
        <family val="2"/>
      </rPr>
      <t>W</t>
    </r>
    <r>
      <rPr>
        <sz val="11"/>
        <color rgb="FF000000"/>
        <rFont val="Calibri"/>
        <family val="2"/>
      </rPr>
      <t xml:space="preserve"> = Jumlah kerjasama tingkat wilayah/lokal.</t>
    </r>
  </si>
  <si>
    <t xml:space="preserve">4: NI ≥ a </t>
  </si>
  <si>
    <r>
      <t xml:space="preserve">3-4: NI &lt; a DAN NN </t>
    </r>
    <r>
      <rPr>
        <sz val="11"/>
        <color rgb="FFFFFFFF"/>
        <rFont val="Calibri"/>
        <family val="2"/>
      </rPr>
      <t>≥</t>
    </r>
    <r>
      <rPr>
        <sz val="11"/>
        <color rgb="FFFFFFFF"/>
        <rFont val="Calibri"/>
        <family val="2"/>
      </rPr>
      <t xml:space="preserve"> b</t>
    </r>
  </si>
  <si>
    <t>2-3: 0 &lt; NI &lt; a DAN 0 &lt; NN &lt; b</t>
  </si>
  <si>
    <t>2: NI = 0 DAN NN = 0 DAN NW ≥ c</t>
  </si>
  <si>
    <t>0-2: NI = 0 DAN NN = 0 DAN NW &lt; c</t>
  </si>
  <si>
    <t>Skor B</t>
  </si>
  <si>
    <t>Skor = ((2 x A) + B) / 3</t>
  </si>
  <si>
    <t>C.2.5 
Indikator Kinerja Tambahan</t>
  </si>
  <si>
    <t>Pelampauan SN-DIKTI (indikator kinerja tambahan) yang ditetapkan oleh UPPS pada tiap kriteria.</t>
  </si>
  <si>
    <t>UPPS menetapkan indikator kinerja tambahan berdasarkan standar pendidikan tinggi yang ditetapkan perguruan tinggi. Indikator kinerja tambahan mencakup seluruh kriteria serta menunjukkan daya saing UPPS dan program studi di tingkat inernasional. Data indikator kinerja tambahan telah diukur, dimonitor, dikaji, dan dianalisis untuk perbaikan berkelanjutan.</t>
  </si>
  <si>
    <t>UPPS menetapkan indikator kinerja tambahan berdasarkan standar pendidikan tinggi yang ditetapkan perguruan tinggi. Indikator kinerja tambahan mencakup sebagian kriteria serta menunjukkan daya saing UPPS dan program studi di tingkat nasional. Data indikator kinerja tambahan telah diukur, dimonitor, dikaji, dan dianalisis untuk perbaikan berkelanjutan.</t>
  </si>
  <si>
    <t>UPPS tidak menetapkan indikator kinerja tambahan.</t>
  </si>
  <si>
    <t>C.2.6 
Evaluasi Capaian Kinerja</t>
  </si>
  <si>
    <t>Analisis keberhasilan dan/atau ketidakberhasilan pencapaian kinerja yang telah ditetapkan institusi yang memenuhi 2 aspek sebagai berikut: 
1) capaian kinerja harus diukur dengan metoda yang tepat, dan hasilnya dianalisis serta dievaluasi, dan
2) analisis terhadap capaian kinerja mencakup identifikasi akar masalah, faktor pendukung keberhasilan dan faktor penghambat ketercapaian standar, dan deskripsi singkat tindak lanjut yang akan dilakukan.</t>
  </si>
  <si>
    <t>Analisis pencapaian kinerja UPPS di tiap kriteria memenuhi 2 aspek, dilaksanakan setiap tahun dan hasilnya dipublikasikan kepada para pemangku kepentingan.</t>
  </si>
  <si>
    <t>Analisis pencapaian kinerja UPPS di tiap kriteria memenuhi 2 aspek dan dilaksanakan setiap tahun.</t>
  </si>
  <si>
    <t xml:space="preserve">Analisis pencapaian kinerja UPPS di tiap kriteria memenuhi 2 aspek. </t>
  </si>
  <si>
    <t xml:space="preserve">UPPS memiliki laporan pencapaian kinerja namun belum dianalisis dan dievaluasi. </t>
  </si>
  <si>
    <t xml:space="preserve">UPPS tidak memiliki laporan pencapaian kinerja. </t>
  </si>
  <si>
    <t>C.2.7
Penjaminan Mutu</t>
  </si>
  <si>
    <r>
      <t xml:space="preserve">Keterlaksanaan Sistem Penjaminan Mutu Internal (akademik dan nonakademik) yang dibuktikan dengan keberadaan 5 aspek:
1) dokumen legal pembentukan unsur pelaksana penjaminan mutu.
2) ketersediaan dokumen mutu: kebijakan SPMI, manual SPMI, standar SPMI, dan formulir SPMI.
3) terlaksananya siklus penjaminan mutu (siklus PPEPP).
4) bukti sahih efektivitas pelaksanaan penjaminan mutu.
5) memiliki </t>
    </r>
    <r>
      <rPr>
        <i/>
        <sz val="11"/>
        <color rgb="FF000000"/>
        <rFont val="Calibri"/>
        <family val="2"/>
      </rPr>
      <t>external benchmarking</t>
    </r>
    <r>
      <rPr>
        <sz val="11"/>
        <color rgb="FF000000"/>
        <rFont val="Calibri"/>
        <family val="2"/>
      </rPr>
      <t xml:space="preserve"> dalam peningkatan mutu.</t>
    </r>
  </si>
  <si>
    <t>UPPS telah melaksanakan SPMI yang memenuhi 5 aspek.</t>
  </si>
  <si>
    <t xml:space="preserve">UPPS telah melaksanakan SPMI yang memenuhi aspek nomor 1 sampai dengan 4. </t>
  </si>
  <si>
    <t>UPPS telah melaksanakan SPMI yang memenuhi aspek nomor 1 sampai dengan 3.</t>
  </si>
  <si>
    <t>UPPS telah melaksanakan SPMI yang memenuhi aspek nomor 1 dan 2, serta siklus kegiatan SPMI baru dilaksanakan pada tahapan penetapan standar dan pelaksanaan standar pendidikan tinggi.</t>
  </si>
  <si>
    <t>UPPS telah memiliki dokumen legal pembentukan unsur pelaksana penjaminan mutu tanpa pelaksanaan SPMI.</t>
  </si>
  <si>
    <t>C.2.8
Kepuasan pemangku kepentingan</t>
  </si>
  <si>
    <t>Pengukuran kepuasan layanan manajemen terhadap para pemangku kepentingan: mahasiswa, dosen, tenaga kependidikan, lulusan, pengguna dan mitra yang memenuhi aspek-aspek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</si>
  <si>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t>UPPS melakukan pengukuran kepuasan kepada seluruh pemangku kepentingan terhadap layanan manajemen yang memenuhi seluruh aspek.</t>
  </si>
  <si>
    <t>UPPS melakukan pengukuran kepuasan kepada seluruh pemangku kepentingan terhadap layanan manajemen yang memenuhi aspek 1 s.d 4 dan salah satu dari aspek 5 atau aspek 6.</t>
  </si>
  <si>
    <t>UPPS melakukan pengukuran kepuasan kepada seluruh pemangku kepentingan terhadap layanan manajemen yang memenuhi aspek 1 s.d 4.</t>
  </si>
  <si>
    <t>UPPS melakukan pengukuran kepuasan kepada sebagian pemangku kepentingan terhadap layanan manajemen yang memenuhi aspek 1 s.d. 4.</t>
  </si>
  <si>
    <t>UPPS tidak melakukan pengukuran kepuasan layanan manajemen.</t>
  </si>
  <si>
    <r>
      <rPr>
        <b/>
        <sz val="11"/>
        <color rgb="FF000000"/>
        <rFont val="Calibri"/>
        <family val="2"/>
      </rPr>
      <t>C.3
Mahasiswa</t>
    </r>
    <r>
      <rPr>
        <sz val="11"/>
        <color rgb="FF000000"/>
        <rFont val="Calibri"/>
        <family val="2"/>
      </rPr>
      <t xml:space="preserve">
C.3.4 
Indikator Kinerja Utama
C.3.4.a) 
Kualitas Input Mahasiswa</t>
    </r>
  </si>
  <si>
    <t>Metoda rekrutmen dan keketatan seleksi.
Tabel 2.a LKPS</t>
  </si>
  <si>
    <t>Pilih kelompok program studi berdasarkan jumlah kebutuhan lulusan sesuai pilihan yang tersedia.
1: Tinggi; 2: Rendah.</t>
  </si>
  <si>
    <t>1: Jumlah kebutuhan lulusan tinggi</t>
  </si>
  <si>
    <t>2: Jumlah kebutuhan lulusan rendah</t>
  </si>
  <si>
    <t>Untuk program studi dengan jumlah kebutuhan lulusan tinggi berlaku perhitungan Skor sebagai berikut:</t>
  </si>
  <si>
    <r>
      <t>N</t>
    </r>
    <r>
      <rPr>
        <vertAlign val="subscript"/>
        <sz val="11"/>
        <color rgb="FF000000"/>
        <rFont val="Calibri"/>
        <family val="2"/>
      </rPr>
      <t>A</t>
    </r>
    <r>
      <rPr>
        <sz val="11"/>
        <color rgb="FF000000"/>
        <rFont val="Calibri"/>
        <family val="2"/>
      </rPr>
      <t xml:space="preserve"> = Jumlah calon mahasiswa yang ikut seleksi.</t>
    </r>
  </si>
  <si>
    <r>
      <t>N</t>
    </r>
    <r>
      <rPr>
        <vertAlign val="subscript"/>
        <sz val="11"/>
        <color rgb="FF000000"/>
        <rFont val="Calibri"/>
        <family val="2"/>
      </rPr>
      <t>B</t>
    </r>
    <r>
      <rPr>
        <sz val="11"/>
        <color rgb="FF000000"/>
        <rFont val="Calibri"/>
        <family val="2"/>
      </rPr>
      <t xml:space="preserve"> = Jumlah calon mahasiswa yang lulus seleksi.</t>
    </r>
  </si>
  <si>
    <r>
      <t>Rasio = N</t>
    </r>
    <r>
      <rPr>
        <vertAlign val="subscript"/>
        <sz val="11"/>
        <color rgb="FF000000"/>
        <rFont val="Calibri"/>
        <family val="2"/>
      </rPr>
      <t>A</t>
    </r>
    <r>
      <rPr>
        <sz val="11"/>
        <color rgb="FF000000"/>
        <rFont val="Calibri"/>
        <family val="2"/>
      </rPr>
      <t xml:space="preserve"> / N</t>
    </r>
    <r>
      <rPr>
        <vertAlign val="subscript"/>
        <sz val="11"/>
        <color rgb="FF000000"/>
        <rFont val="Calibri"/>
        <family val="2"/>
      </rPr>
      <t>B</t>
    </r>
  </si>
  <si>
    <t>b =</t>
  </si>
  <si>
    <t>Untuk program studi dengan jumlah kebutuhan lulusan rendah berlaku pemberian Skor sesuai kondisi berikut:</t>
  </si>
  <si>
    <t>Jika selalu ada mahasiswa baru terdaftar pada TS-4 s.d. TS.</t>
  </si>
  <si>
    <t>Tidak ada skor antara 2 dan 4.</t>
  </si>
  <si>
    <t>Jika tidak selalu ada mahasiswa baru terdaftar pada TS-4 s.d. TS.</t>
  </si>
  <si>
    <t>Tidak ada skor antara 0 dan 2.</t>
  </si>
  <si>
    <t>Jika tidak ada mahasiswa baru terdaftar pada TS-4 s.d. TS.</t>
  </si>
  <si>
    <t>C.3.4.b) Daya Tarik Program Studi</t>
  </si>
  <si>
    <t>A. Peningkatan animo calon mahasiswa.
Tabel 2.a LKPS</t>
  </si>
  <si>
    <t>B. Mahasiswa asing.
Tabel 2.b LKPS</t>
  </si>
  <si>
    <r>
      <t>P</t>
    </r>
    <r>
      <rPr>
        <vertAlign val="subscript"/>
        <sz val="11"/>
        <color rgb="FF000000"/>
        <rFont val="Calibri"/>
        <family val="2"/>
      </rPr>
      <t>MA</t>
    </r>
    <r>
      <rPr>
        <sz val="11"/>
        <color rgb="FF000000"/>
        <rFont val="Calibri"/>
        <family val="2"/>
      </rPr>
      <t xml:space="preserve"> = (N</t>
    </r>
    <r>
      <rPr>
        <vertAlign val="subscript"/>
        <sz val="11"/>
        <color rgb="FF000000"/>
        <rFont val="Calibri"/>
        <family val="2"/>
      </rPr>
      <t>MAFT</t>
    </r>
    <r>
      <rPr>
        <sz val="11"/>
        <color rgb="FF000000"/>
        <rFont val="Calibri"/>
        <family val="2"/>
      </rPr>
      <t xml:space="preserve"> + N</t>
    </r>
    <r>
      <rPr>
        <vertAlign val="subscript"/>
        <sz val="11"/>
        <color rgb="FF000000"/>
        <rFont val="Calibri"/>
        <family val="2"/>
      </rPr>
      <t>MAPT</t>
    </r>
    <r>
      <rPr>
        <sz val="11"/>
        <color rgb="FF000000"/>
        <rFont val="Calibri"/>
        <family val="2"/>
      </rPr>
      <t>) / N</t>
    </r>
    <r>
      <rPr>
        <vertAlign val="subscript"/>
        <sz val="11"/>
        <color rgb="FF000000"/>
        <rFont val="Calibri"/>
        <family val="2"/>
      </rPr>
      <t>MUPPS</t>
    </r>
  </si>
  <si>
    <t>C.3.4.c) 
Layanan Kemahasiswaan</t>
  </si>
  <si>
    <t>A. Ketersediaan layanan kemahasiswaan di bidang: 
1) penalaran, minat dan bakat,
2) kesejahteraan (bimbingan dan konseling, layanan beasiswa, dan layanan kesehatan), dan
3) bimbingan karir dan kewirausahaan.</t>
  </si>
  <si>
    <t>Jenis layanan mencakup bidang penalaran, minat dan bakat,  kesejahteraan (bimbingan dan konseling, layanan beasiswa, dan layanan kesehatan), dan bimbingan karir dan kewirausahaan.</t>
  </si>
  <si>
    <t>Jenis layanan mencakup bidang penalaran, minat dan bakat, dan kesejahteraan (bimbingan dan konseling, layanan beasiswa, dan layanan kesehatan).</t>
  </si>
  <si>
    <t>Jenis layanan mencakup bidang penalaran, minat dan bakat mahasiswa.</t>
  </si>
  <si>
    <t>Jenis layanan hanya mencakup sebagian bidang penalaran, minat atau bakat.</t>
  </si>
  <si>
    <t>Tidak memiliki layanan kemahasiswaan.</t>
  </si>
  <si>
    <t>B. Akses dan mutu layanan kemahasiswaan.</t>
  </si>
  <si>
    <t>Ada kemudahan akses dan mutu layanan yang baik untuk bidang penalaran, minat bakat mahasiswa dan semua jenis layanan kesehatan.</t>
  </si>
  <si>
    <t>Ada kemudahan akses dan mutu layanan yang baik untuk bidang penalaran, minat bakat mahasiswa dan sebagian layanan kesehatan.</t>
  </si>
  <si>
    <t xml:space="preserve">Ada kemudahan akses dan mutu layanan yang baik untuk bidang penalaran dan minat bakat mahasiswa. </t>
  </si>
  <si>
    <t xml:space="preserve">Mutu layanan kurang baik untuk bidang penalaran atau minat bakat mahasiswa. </t>
  </si>
  <si>
    <r>
      <rPr>
        <b/>
        <sz val="11"/>
        <color rgb="FF000000"/>
        <rFont val="Calibri"/>
        <family val="2"/>
      </rPr>
      <t>C.4. Sumber Daya Manusia</t>
    </r>
    <r>
      <rPr>
        <sz val="11"/>
        <color rgb="FF000000"/>
        <rFont val="Calibri"/>
        <family val="2"/>
      </rPr>
      <t xml:space="preserve">
C.4.4. Indikator Kinerja Utama
C.4.4.a) Profil Dosen</t>
    </r>
  </si>
  <si>
    <t>Kecukupan jumlah DTPS.
Tabel 3.a.1) LKPS</t>
  </si>
  <si>
    <t>b1 =</t>
  </si>
  <si>
    <t>b2 =</t>
  </si>
  <si>
    <t>Kualifikasi akademik DTPS.
Tabel 3.a.1) LKPS</t>
  </si>
  <si>
    <t xml:space="preserve"> </t>
  </si>
  <si>
    <r>
      <t>N</t>
    </r>
    <r>
      <rPr>
        <vertAlign val="subscript"/>
        <sz val="11"/>
        <color rgb="FF000000"/>
        <rFont val="Calibri"/>
        <family val="2"/>
      </rPr>
      <t>DS3</t>
    </r>
    <r>
      <rPr>
        <sz val="11"/>
        <color rgb="FF000000"/>
        <rFont val="Calibri"/>
        <family val="2"/>
      </rPr>
      <t xml:space="preserve"> = Jumlah DTPS yang berpendidikan tertinggi Doktor/Doktor Terapan/Subspesialis.</t>
    </r>
  </si>
  <si>
    <r>
      <t>P</t>
    </r>
    <r>
      <rPr>
        <vertAlign val="subscript"/>
        <sz val="11"/>
        <color rgb="FF000000"/>
        <rFont val="Calibri"/>
        <family val="2"/>
      </rPr>
      <t>DS3</t>
    </r>
    <r>
      <rPr>
        <sz val="11"/>
        <color rgb="FF000000"/>
        <rFont val="Calibri"/>
        <family val="2"/>
      </rPr>
      <t xml:space="preserve"> = (N</t>
    </r>
    <r>
      <rPr>
        <vertAlign val="subscript"/>
        <sz val="11"/>
        <color rgb="FF000000"/>
        <rFont val="Calibri"/>
        <family val="2"/>
      </rPr>
      <t>DS3</t>
    </r>
    <r>
      <rPr>
        <sz val="11"/>
        <color rgb="FF000000"/>
        <rFont val="Calibri"/>
        <family val="2"/>
      </rPr>
      <t xml:space="preserve"> / N</t>
    </r>
    <r>
      <rPr>
        <vertAlign val="subscript"/>
        <sz val="11"/>
        <color rgb="FF000000"/>
        <rFont val="Calibri"/>
        <family val="2"/>
      </rPr>
      <t>DTPS</t>
    </r>
    <r>
      <rPr>
        <sz val="11"/>
        <color rgb="FF000000"/>
        <rFont val="Calibri"/>
        <family val="2"/>
      </rPr>
      <t>) x 100%</t>
    </r>
  </si>
  <si>
    <t>Jabatan akademik DTPS.
Tabel 3.a.1) LKPS</t>
  </si>
  <si>
    <r>
      <t>N</t>
    </r>
    <r>
      <rPr>
        <vertAlign val="subscript"/>
        <sz val="11"/>
        <color rgb="FF000000"/>
        <rFont val="Calibri"/>
        <family val="2"/>
      </rPr>
      <t>DGB</t>
    </r>
    <r>
      <rPr>
        <sz val="11"/>
        <color rgb="FF000000"/>
        <rFont val="Calibri"/>
        <family val="2"/>
      </rPr>
      <t xml:space="preserve"> = Jumlah DTPS yang memiliki jabatan akademik Guru Besar.</t>
    </r>
  </si>
  <si>
    <r>
      <t>N</t>
    </r>
    <r>
      <rPr>
        <vertAlign val="subscript"/>
        <sz val="11"/>
        <color rgb="FF000000"/>
        <rFont val="Calibri"/>
        <family val="2"/>
      </rPr>
      <t>DLK</t>
    </r>
    <r>
      <rPr>
        <sz val="11"/>
        <color rgb="FF000000"/>
        <rFont val="Calibri"/>
        <family val="2"/>
      </rPr>
      <t xml:space="preserve"> = Jumlah DTPS yang memiliki jabatan akademik Lektor Kepala.</t>
    </r>
  </si>
  <si>
    <r>
      <t>N</t>
    </r>
    <r>
      <rPr>
        <vertAlign val="subscript"/>
        <sz val="11"/>
        <color rgb="FF000000"/>
        <rFont val="Calibri"/>
        <family val="2"/>
      </rPr>
      <t>DL</t>
    </r>
    <r>
      <rPr>
        <sz val="11"/>
        <color rgb="FF000000"/>
        <rFont val="Calibri"/>
        <family val="2"/>
      </rPr>
      <t xml:space="preserve"> = Jumlah DTPS tetap yang memiliki jabatan akademik Lektor.</t>
    </r>
  </si>
  <si>
    <r>
      <t>P</t>
    </r>
    <r>
      <rPr>
        <vertAlign val="subscript"/>
        <sz val="11"/>
        <color rgb="FF000000"/>
        <rFont val="Calibri"/>
        <family val="2"/>
      </rPr>
      <t>GBLKL</t>
    </r>
    <r>
      <rPr>
        <sz val="11"/>
        <color rgb="FF000000"/>
        <rFont val="Calibri"/>
        <family val="2"/>
      </rPr>
      <t xml:space="preserve"> = ((N</t>
    </r>
    <r>
      <rPr>
        <vertAlign val="subscript"/>
        <sz val="11"/>
        <color rgb="FF000000"/>
        <rFont val="Calibri"/>
        <family val="2"/>
      </rPr>
      <t>DGB</t>
    </r>
    <r>
      <rPr>
        <sz val="11"/>
        <color rgb="FF000000"/>
        <rFont val="Calibri"/>
        <family val="2"/>
      </rPr>
      <t xml:space="preserve"> + N</t>
    </r>
    <r>
      <rPr>
        <vertAlign val="subscript"/>
        <sz val="11"/>
        <color rgb="FF000000"/>
        <rFont val="Calibri"/>
        <family val="2"/>
      </rPr>
      <t>DLK</t>
    </r>
    <r>
      <rPr>
        <sz val="11"/>
        <color rgb="FF000000"/>
        <rFont val="Calibri"/>
        <family val="2"/>
      </rPr>
      <t xml:space="preserve"> + N</t>
    </r>
    <r>
      <rPr>
        <vertAlign val="subscript"/>
        <sz val="11"/>
        <color rgb="FF000000"/>
        <rFont val="Calibri"/>
        <family val="2"/>
      </rPr>
      <t>DL</t>
    </r>
    <r>
      <rPr>
        <sz val="11"/>
        <color rgb="FF000000"/>
        <rFont val="Calibri"/>
        <family val="2"/>
      </rPr>
      <t>) / N</t>
    </r>
    <r>
      <rPr>
        <vertAlign val="subscript"/>
        <sz val="11"/>
        <color rgb="FF000000"/>
        <rFont val="Calibri"/>
        <family val="2"/>
      </rPr>
      <t>DTPS</t>
    </r>
    <r>
      <rPr>
        <sz val="11"/>
        <color rgb="FF000000"/>
        <rFont val="Calibri"/>
        <family val="2"/>
      </rPr>
      <t>) x 100%</t>
    </r>
  </si>
  <si>
    <t>Rasio jumlah mahasiswa program studi terhadap jumlah DTPS.
Tabel 2.a LKPS dan Tabel 3.a.1) LKPS</t>
  </si>
  <si>
    <t>Pilih kelompok program studi sesuai pilihan yang tersedia.
1: Saintek (Sains Teknologi); 2: Soshum (Sosial Humaniora)</t>
  </si>
  <si>
    <t>Soshum</t>
  </si>
  <si>
    <t>1: Kelompok Sains Teknologi</t>
  </si>
  <si>
    <t>Saintek</t>
  </si>
  <si>
    <t>2: Kelompok Sosial Humaniora</t>
  </si>
  <si>
    <r>
      <t>N</t>
    </r>
    <r>
      <rPr>
        <vertAlign val="subscript"/>
        <sz val="11"/>
        <color rgb="FF000000"/>
        <rFont val="Calibri"/>
        <family val="2"/>
      </rPr>
      <t>M</t>
    </r>
    <r>
      <rPr>
        <sz val="11"/>
        <color rgb="FF000000"/>
        <rFont val="Calibri"/>
        <family val="2"/>
      </rPr>
      <t xml:space="preserve"> = Jumlah mahasiswa pada saat TS.</t>
    </r>
  </si>
  <si>
    <r>
      <t>R</t>
    </r>
    <r>
      <rPr>
        <vertAlign val="subscript"/>
        <sz val="11"/>
        <color rgb="FF000000"/>
        <rFont val="Calibri"/>
        <family val="2"/>
      </rPr>
      <t>MD</t>
    </r>
    <r>
      <rPr>
        <sz val="11"/>
        <color rgb="FF000000"/>
        <rFont val="Calibri"/>
        <family val="2"/>
      </rPr>
      <t xml:space="preserve"> = N</t>
    </r>
    <r>
      <rPr>
        <vertAlign val="subscript"/>
        <sz val="11"/>
        <color rgb="FF000000"/>
        <rFont val="Calibri"/>
        <family val="2"/>
      </rPr>
      <t>M</t>
    </r>
    <r>
      <rPr>
        <sz val="11"/>
        <color rgb="FF000000"/>
        <rFont val="Calibri"/>
        <family val="2"/>
      </rPr>
      <t xml:space="preserve"> / N</t>
    </r>
    <r>
      <rPr>
        <vertAlign val="subscript"/>
        <sz val="11"/>
        <color rgb="FF000000"/>
        <rFont val="Calibri"/>
        <family val="2"/>
      </rPr>
      <t>DTPS</t>
    </r>
  </si>
  <si>
    <t>Skor Saintek</t>
  </si>
  <si>
    <t>b3 =</t>
  </si>
  <si>
    <t>Skor Soshum</t>
  </si>
  <si>
    <t>Lihat nomor butir 14.
Kelompok program studi berdasarkan jumlah kebutuhan lulusan.</t>
  </si>
  <si>
    <t>Untuk program studi dengan jumlah kebutuhan lulusan rendah, berlaku Skor = Skor butir Kualitas Input Mahasiswa</t>
  </si>
  <si>
    <t xml:space="preserve">Penugasan DTPS sebagai pembimbing utama tugas akhir mahasiswa.
Tabel 3.a.2) LKPS </t>
  </si>
  <si>
    <r>
      <t>R</t>
    </r>
    <r>
      <rPr>
        <vertAlign val="subscript"/>
        <sz val="11"/>
        <color rgb="FF000000"/>
        <rFont val="Calibri"/>
        <family val="2"/>
      </rPr>
      <t>DPUPS</t>
    </r>
    <r>
      <rPr>
        <sz val="11"/>
        <color rgb="FF000000"/>
        <rFont val="Calibri"/>
        <family val="2"/>
      </rPr>
      <t xml:space="preserve"> = Rata-rata jumlah mahasiswa yang dibimbing pada PS yang diakreditasi</t>
    </r>
  </si>
  <si>
    <r>
      <t>R</t>
    </r>
    <r>
      <rPr>
        <vertAlign val="subscript"/>
        <sz val="11"/>
        <color rgb="FF000000"/>
        <rFont val="Calibri"/>
        <family val="2"/>
      </rPr>
      <t>DPUL</t>
    </r>
    <r>
      <rPr>
        <sz val="11"/>
        <color rgb="FF000000"/>
        <rFont val="Calibri"/>
        <family val="2"/>
      </rPr>
      <t xml:space="preserve"> = Rata-rata jumlah mahasiswa yang dibimbing pada PS lain di PT</t>
    </r>
  </si>
  <si>
    <r>
      <t>R</t>
    </r>
    <r>
      <rPr>
        <vertAlign val="subscript"/>
        <sz val="11"/>
        <color rgb="FF000000"/>
        <rFont val="Calibri"/>
        <family val="2"/>
      </rPr>
      <t>DPU</t>
    </r>
    <r>
      <rPr>
        <sz val="11"/>
        <color rgb="FF000000"/>
        <rFont val="Calibri"/>
        <family val="2"/>
      </rPr>
      <t xml:space="preserve"> </t>
    </r>
    <r>
      <rPr>
        <sz val="11"/>
        <color rgb="FF000000"/>
        <rFont val="Calibri"/>
        <family val="2"/>
      </rPr>
      <t>= (RDUPS + RDPUL) / 2</t>
    </r>
  </si>
  <si>
    <t>Ekuivalensi Waktu Mengajar Penuh DTPS.
Tabel 3.a.3) LKPS</t>
  </si>
  <si>
    <r>
      <t>EWMP</t>
    </r>
    <r>
      <rPr>
        <vertAlign val="subscript"/>
        <sz val="11"/>
        <color rgb="FF000000"/>
        <rFont val="Calibri"/>
        <family val="2"/>
      </rPr>
      <t>DT</t>
    </r>
    <r>
      <rPr>
        <sz val="11"/>
        <color rgb="FF000000"/>
        <rFont val="Calibri"/>
        <family val="2"/>
      </rPr>
      <t xml:space="preserve"> = Rata-rata EWMP DT per semester pada saat TS.</t>
    </r>
  </si>
  <si>
    <r>
      <t>EWMP</t>
    </r>
    <r>
      <rPr>
        <vertAlign val="subscript"/>
        <sz val="11"/>
        <color rgb="FF000000"/>
        <rFont val="Calibri"/>
        <family val="2"/>
      </rPr>
      <t>DTPS</t>
    </r>
    <r>
      <rPr>
        <sz val="11"/>
        <color rgb="FF000000"/>
        <rFont val="Calibri"/>
        <family val="2"/>
      </rPr>
      <t xml:space="preserve"> = Rata-rata EWMP DTPS per semester pada saat TS.</t>
    </r>
  </si>
  <si>
    <r>
      <t>EWMP = EWMP</t>
    </r>
    <r>
      <rPr>
        <vertAlign val="subscript"/>
        <sz val="11"/>
        <color rgb="FF000000"/>
        <rFont val="Calibri"/>
        <family val="2"/>
      </rPr>
      <t>DTPS</t>
    </r>
  </si>
  <si>
    <t>b4 =</t>
  </si>
  <si>
    <t>Dosen tidak tetap.
Tabel 3.a.4) LKPS</t>
  </si>
  <si>
    <r>
      <t>N</t>
    </r>
    <r>
      <rPr>
        <vertAlign val="subscript"/>
        <sz val="11"/>
        <color rgb="FF000000"/>
        <rFont val="Calibri"/>
        <family val="2"/>
      </rPr>
      <t>DTT</t>
    </r>
    <r>
      <rPr>
        <sz val="11"/>
        <color rgb="FF000000"/>
        <rFont val="Calibri"/>
        <family val="2"/>
      </rPr>
      <t xml:space="preserve"> = Jumlah dosen tidak tetap yang ditugaskan sebagai pengampu mata kuliah di program studi yang diakreditasi.</t>
    </r>
  </si>
  <si>
    <r>
      <t>N</t>
    </r>
    <r>
      <rPr>
        <vertAlign val="subscript"/>
        <sz val="11"/>
        <color rgb="FF000000"/>
        <rFont val="Calibri"/>
        <family val="2"/>
      </rPr>
      <t>DT</t>
    </r>
    <r>
      <rPr>
        <sz val="11"/>
        <color rgb="FF000000"/>
        <rFont val="Calibri"/>
        <family val="2"/>
      </rPr>
      <t xml:space="preserve"> = Jumlah dosen tetap yang ditugaskan sebagai pengampu mata kuliah di program studi yang diakreditasi.</t>
    </r>
  </si>
  <si>
    <r>
      <t>P</t>
    </r>
    <r>
      <rPr>
        <vertAlign val="subscript"/>
        <sz val="11"/>
        <color rgb="FF000000"/>
        <rFont val="Calibri"/>
        <family val="2"/>
      </rPr>
      <t>DTT</t>
    </r>
    <r>
      <rPr>
        <sz val="11"/>
        <color rgb="FF000000"/>
        <rFont val="Calibri"/>
        <family val="2"/>
      </rPr>
      <t xml:space="preserve"> = (N</t>
    </r>
    <r>
      <rPr>
        <vertAlign val="subscript"/>
        <sz val="11"/>
        <color rgb="FF000000"/>
        <rFont val="Calibri"/>
        <family val="2"/>
      </rPr>
      <t>DTT</t>
    </r>
    <r>
      <rPr>
        <sz val="11"/>
        <color rgb="FF000000"/>
        <rFont val="Calibri"/>
        <family val="2"/>
      </rPr>
      <t xml:space="preserve"> / (N</t>
    </r>
    <r>
      <rPr>
        <vertAlign val="subscript"/>
        <sz val="11"/>
        <color rgb="FF000000"/>
        <rFont val="Calibri"/>
        <family val="2"/>
      </rPr>
      <t>DTT</t>
    </r>
    <r>
      <rPr>
        <sz val="11"/>
        <color rgb="FF000000"/>
        <rFont val="Calibri"/>
        <family val="2"/>
      </rPr>
      <t xml:space="preserve"> + N</t>
    </r>
    <r>
      <rPr>
        <vertAlign val="subscript"/>
        <sz val="11"/>
        <color rgb="FF000000"/>
        <rFont val="Calibri"/>
        <family val="2"/>
      </rPr>
      <t>DT</t>
    </r>
    <r>
      <rPr>
        <sz val="11"/>
        <color rgb="FF000000"/>
        <rFont val="Calibri"/>
        <family val="2"/>
      </rPr>
      <t>)) x 100%</t>
    </r>
  </si>
  <si>
    <t>C.4.4.b) Kinerja Dosen</t>
  </si>
  <si>
    <t>Pengakuan/rekognisi atas kepakaran/prestasi/kinerja DTPS.
Pengakuan/rekognisi atas kepakaran/prestasi/kinerja DTPS dapat berupa:
(1) menjadi staf ahli/tenaga ahli/narasumber di lembaga tingkat wilayah/nasional/ internasional pada bidang yang sesuai dengan bidang program studi.
(2) menjadi visiting lecturer atau visiting scholar di program studi/perguruan tinggi terakreditasi A/Unggul atau program studi/perguruan tinggi internasional bereputasi.
(3) menjadi invited speaker pada pertemuan ilmiah tingkat wilayah/nasional/ internasional.
(4) menjadi editor atau mitra bestari pada jurnal nasional terakreditasi/jurnal internasional bereputasi di bidang yang sesuai dengan bidang program studi.
Tabel 3.b.1) LKPS</t>
  </si>
  <si>
    <r>
      <t>R</t>
    </r>
    <r>
      <rPr>
        <vertAlign val="subscript"/>
        <sz val="11"/>
        <color rgb="FF000000"/>
        <rFont val="Calibri"/>
        <family val="2"/>
      </rPr>
      <t>RD</t>
    </r>
    <r>
      <rPr>
        <sz val="11"/>
        <color rgb="FF000000"/>
        <rFont val="Calibri"/>
        <family val="2"/>
      </rPr>
      <t xml:space="preserve"> = N</t>
    </r>
    <r>
      <rPr>
        <vertAlign val="subscript"/>
        <sz val="11"/>
        <color rgb="FF000000"/>
        <rFont val="Calibri"/>
        <family val="2"/>
      </rPr>
      <t>RD</t>
    </r>
    <r>
      <rPr>
        <sz val="11"/>
        <color rgb="FF000000"/>
        <rFont val="Calibri"/>
        <family val="2"/>
      </rPr>
      <t xml:space="preserve"> / N</t>
    </r>
    <r>
      <rPr>
        <vertAlign val="subscript"/>
        <sz val="11"/>
        <color rgb="FF000000"/>
        <rFont val="Calibri"/>
        <family val="2"/>
      </rPr>
      <t>DTPS</t>
    </r>
    <r>
      <rPr>
        <sz val="11"/>
        <color rgb="FF000000"/>
        <rFont val="Calibri"/>
        <family val="2"/>
      </rPr>
      <t xml:space="preserve"> </t>
    </r>
  </si>
  <si>
    <t>Kegiatan penelitian DTPS yang relevan dengan bidang program studi dalam 3 tahun terakhir.
Tabel 3.b.2) LKPS</t>
  </si>
  <si>
    <t xml:space="preserve">4: RI ≥ a </t>
  </si>
  <si>
    <r>
      <t xml:space="preserve">3-4: RI &lt; a DAN RN </t>
    </r>
    <r>
      <rPr>
        <sz val="11"/>
        <color rgb="FFFFFFFF"/>
        <rFont val="Calibri"/>
        <family val="2"/>
      </rPr>
      <t>≥</t>
    </r>
    <r>
      <rPr>
        <sz val="11"/>
        <color rgb="FFFFFFFF"/>
        <rFont val="Calibri"/>
        <family val="2"/>
      </rPr>
      <t xml:space="preserve"> b</t>
    </r>
  </si>
  <si>
    <t>2-3: 0 &lt; RI &lt; a DAN 0 &lt; RN &lt; b</t>
  </si>
  <si>
    <t>2: RI = 0 DAN RN = 0 DAN RL ≥ c</t>
  </si>
  <si>
    <t>0-2: RI = 0 DAN RN = 0 DAN RL &lt; c</t>
  </si>
  <si>
    <t>Kegiatan PkM DTPS yang relevan dengan bidang program studi dalam 3 tahun terakhir.
Tabel 3.b.3) LKPS</t>
  </si>
  <si>
    <t>Publikasi ilmiah dengan tema yang relevan dengan bidang program studi yang dihasilkan DTPS dalam 3 tahun terakhir.
Tabel 3.b.4) LKPS</t>
  </si>
  <si>
    <r>
      <t>N</t>
    </r>
    <r>
      <rPr>
        <vertAlign val="subscript"/>
        <sz val="11"/>
        <color rgb="FF000000"/>
        <rFont val="Calibri"/>
        <family val="2"/>
      </rPr>
      <t>A1</t>
    </r>
    <r>
      <rPr>
        <sz val="11"/>
        <color rgb="FF000000"/>
        <rFont val="Calibri"/>
        <family val="2"/>
      </rPr>
      <t xml:space="preserve"> = Jumlah publikasi di jurnal nasional tidak terakreditasi.</t>
    </r>
  </si>
  <si>
    <r>
      <t>N</t>
    </r>
    <r>
      <rPr>
        <vertAlign val="subscript"/>
        <sz val="11"/>
        <color rgb="FF000000"/>
        <rFont val="Calibri"/>
        <family val="2"/>
      </rPr>
      <t>A2</t>
    </r>
    <r>
      <rPr>
        <sz val="11"/>
        <color rgb="FF000000"/>
        <rFont val="Calibri"/>
        <family val="2"/>
      </rPr>
      <t xml:space="preserve"> = Jumlah publikasi di jurnal nasional terakreditasi.</t>
    </r>
  </si>
  <si>
    <r>
      <t>N</t>
    </r>
    <r>
      <rPr>
        <vertAlign val="subscript"/>
        <sz val="11"/>
        <color rgb="FF000000"/>
        <rFont val="Calibri"/>
        <family val="2"/>
      </rPr>
      <t>A3</t>
    </r>
    <r>
      <rPr>
        <sz val="11"/>
        <color rgb="FF000000"/>
        <rFont val="Calibri"/>
        <family val="2"/>
      </rPr>
      <t xml:space="preserve"> = Jumlah publikasi di jurnal internasional.</t>
    </r>
  </si>
  <si>
    <r>
      <t>N</t>
    </r>
    <r>
      <rPr>
        <vertAlign val="subscript"/>
        <sz val="11"/>
        <color rgb="FF000000"/>
        <rFont val="Calibri"/>
        <family val="2"/>
      </rPr>
      <t>A4</t>
    </r>
    <r>
      <rPr>
        <sz val="11"/>
        <color rgb="FF000000"/>
        <rFont val="Calibri"/>
        <family val="2"/>
      </rPr>
      <t xml:space="preserve"> = Jumlah publikasi di jurnal internasional bereputasi.</t>
    </r>
  </si>
  <si>
    <r>
      <t>N</t>
    </r>
    <r>
      <rPr>
        <vertAlign val="subscript"/>
        <sz val="11"/>
        <color rgb="FF000000"/>
        <rFont val="Calibri"/>
        <family val="2"/>
      </rPr>
      <t>B1</t>
    </r>
    <r>
      <rPr>
        <sz val="11"/>
        <color rgb="FF000000"/>
        <rFont val="Calibri"/>
        <family val="2"/>
      </rPr>
      <t xml:space="preserve"> = Jumlah publikasi di seminar wilayah/lokal/PT.</t>
    </r>
  </si>
  <si>
    <r>
      <t>N</t>
    </r>
    <r>
      <rPr>
        <vertAlign val="subscript"/>
        <sz val="11"/>
        <color rgb="FF000000"/>
        <rFont val="Calibri"/>
        <family val="2"/>
      </rPr>
      <t>B2</t>
    </r>
    <r>
      <rPr>
        <sz val="11"/>
        <color rgb="FF000000"/>
        <rFont val="Calibri"/>
        <family val="2"/>
      </rPr>
      <t xml:space="preserve"> = Jumlah publikasi di seminar nasional.</t>
    </r>
  </si>
  <si>
    <r>
      <t>N</t>
    </r>
    <r>
      <rPr>
        <vertAlign val="subscript"/>
        <sz val="11"/>
        <color rgb="FF000000"/>
        <rFont val="Calibri"/>
        <family val="2"/>
      </rPr>
      <t>B3</t>
    </r>
    <r>
      <rPr>
        <sz val="11"/>
        <color rgb="FF000000"/>
        <rFont val="Calibri"/>
        <family val="2"/>
      </rPr>
      <t xml:space="preserve"> = Jumlah publikasi di seminar internasional.</t>
    </r>
  </si>
  <si>
    <r>
      <t>N</t>
    </r>
    <r>
      <rPr>
        <vertAlign val="subscript"/>
        <sz val="11"/>
        <color rgb="FF000000"/>
        <rFont val="Calibri"/>
        <family val="2"/>
      </rPr>
      <t>C1</t>
    </r>
    <r>
      <rPr>
        <sz val="11"/>
        <color rgb="FF000000"/>
        <rFont val="Calibri"/>
        <family val="2"/>
      </rPr>
      <t xml:space="preserve"> = Jumlah tulisan di media massa wilayah.</t>
    </r>
  </si>
  <si>
    <r>
      <t>N</t>
    </r>
    <r>
      <rPr>
        <vertAlign val="subscript"/>
        <sz val="11"/>
        <color rgb="FF000000"/>
        <rFont val="Calibri"/>
        <family val="2"/>
      </rPr>
      <t>C2</t>
    </r>
    <r>
      <rPr>
        <sz val="11"/>
        <color rgb="FF000000"/>
        <rFont val="Calibri"/>
        <family val="2"/>
      </rPr>
      <t xml:space="preserve"> = Jumlah tulisan di media massa nasional.</t>
    </r>
  </si>
  <si>
    <r>
      <t>N</t>
    </r>
    <r>
      <rPr>
        <vertAlign val="subscript"/>
        <sz val="11"/>
        <color rgb="FF000000"/>
        <rFont val="Calibri"/>
        <family val="2"/>
      </rPr>
      <t>C3</t>
    </r>
    <r>
      <rPr>
        <sz val="11"/>
        <color rgb="FF000000"/>
        <rFont val="Calibri"/>
        <family val="2"/>
      </rPr>
      <t xml:space="preserve"> = Jumlah tulisan di media massa internasional.</t>
    </r>
  </si>
  <si>
    <r>
      <t>R</t>
    </r>
    <r>
      <rPr>
        <vertAlign val="subscript"/>
        <sz val="11"/>
        <color rgb="FF000000"/>
        <rFont val="Calibri"/>
        <family val="2"/>
      </rPr>
      <t>I</t>
    </r>
    <r>
      <rPr>
        <sz val="11"/>
        <color rgb="FF000000"/>
        <rFont val="Calibri"/>
        <family val="2"/>
      </rPr>
      <t xml:space="preserve"> = (N</t>
    </r>
    <r>
      <rPr>
        <vertAlign val="subscript"/>
        <sz val="11"/>
        <color rgb="FF000000"/>
        <rFont val="Calibri"/>
        <family val="2"/>
      </rPr>
      <t>A4</t>
    </r>
    <r>
      <rPr>
        <sz val="11"/>
        <color rgb="FF000000"/>
        <rFont val="Calibri"/>
        <family val="2"/>
      </rPr>
      <t xml:space="preserve"> + N</t>
    </r>
    <r>
      <rPr>
        <vertAlign val="subscript"/>
        <sz val="11"/>
        <color rgb="FF000000"/>
        <rFont val="Calibri"/>
        <family val="2"/>
      </rPr>
      <t>B3</t>
    </r>
    <r>
      <rPr>
        <sz val="11"/>
        <color rgb="FF000000"/>
        <rFont val="Calibri"/>
        <family val="2"/>
      </rPr>
      <t xml:space="preserve"> + N</t>
    </r>
    <r>
      <rPr>
        <vertAlign val="subscript"/>
        <sz val="11"/>
        <color rgb="FF000000"/>
        <rFont val="Calibri"/>
        <family val="2"/>
      </rPr>
      <t>C3</t>
    </r>
    <r>
      <rPr>
        <sz val="11"/>
        <color rgb="FF000000"/>
        <rFont val="Calibri"/>
        <family val="2"/>
      </rPr>
      <t>) / N</t>
    </r>
    <r>
      <rPr>
        <vertAlign val="subscript"/>
        <sz val="11"/>
        <color rgb="FF000000"/>
        <rFont val="Calibri"/>
        <family val="2"/>
      </rPr>
      <t>DTPS</t>
    </r>
  </si>
  <si>
    <r>
      <t>R</t>
    </r>
    <r>
      <rPr>
        <vertAlign val="subscript"/>
        <sz val="11"/>
        <color rgb="FF000000"/>
        <rFont val="Calibri"/>
        <family val="2"/>
      </rPr>
      <t>N</t>
    </r>
    <r>
      <rPr>
        <sz val="11"/>
        <color rgb="FF000000"/>
        <rFont val="Calibri"/>
        <family val="2"/>
      </rPr>
      <t xml:space="preserve"> = (N</t>
    </r>
    <r>
      <rPr>
        <vertAlign val="subscript"/>
        <sz val="11"/>
        <color rgb="FF000000"/>
        <rFont val="Calibri"/>
        <family val="2"/>
      </rPr>
      <t>A2</t>
    </r>
    <r>
      <rPr>
        <sz val="11"/>
        <color rgb="FF000000"/>
        <rFont val="Calibri"/>
        <family val="2"/>
      </rPr>
      <t xml:space="preserve"> + N</t>
    </r>
    <r>
      <rPr>
        <vertAlign val="subscript"/>
        <sz val="11"/>
        <color rgb="FF000000"/>
        <rFont val="Calibri"/>
        <family val="2"/>
      </rPr>
      <t>A3</t>
    </r>
    <r>
      <rPr>
        <sz val="11"/>
        <color rgb="FF000000"/>
        <rFont val="Calibri"/>
        <family val="2"/>
      </rPr>
      <t xml:space="preserve"> + N</t>
    </r>
    <r>
      <rPr>
        <vertAlign val="subscript"/>
        <sz val="11"/>
        <color rgb="FF000000"/>
        <rFont val="Calibri"/>
        <family val="2"/>
      </rPr>
      <t>B2</t>
    </r>
    <r>
      <rPr>
        <sz val="11"/>
        <color rgb="FF000000"/>
        <rFont val="Calibri"/>
        <family val="2"/>
      </rPr>
      <t xml:space="preserve"> + N</t>
    </r>
    <r>
      <rPr>
        <vertAlign val="subscript"/>
        <sz val="11"/>
        <color rgb="FF000000"/>
        <rFont val="Calibri"/>
        <family val="2"/>
      </rPr>
      <t>C2</t>
    </r>
    <r>
      <rPr>
        <sz val="11"/>
        <color rgb="FF000000"/>
        <rFont val="Calibri"/>
        <family val="2"/>
      </rPr>
      <t>) / N</t>
    </r>
    <r>
      <rPr>
        <vertAlign val="subscript"/>
        <sz val="11"/>
        <color rgb="FF000000"/>
        <rFont val="Calibri"/>
        <family val="2"/>
      </rPr>
      <t>DTPS</t>
    </r>
  </si>
  <si>
    <r>
      <t>R</t>
    </r>
    <r>
      <rPr>
        <vertAlign val="subscript"/>
        <sz val="11"/>
        <color rgb="FF000000"/>
        <rFont val="Calibri"/>
        <family val="2"/>
      </rPr>
      <t>W</t>
    </r>
    <r>
      <rPr>
        <sz val="11"/>
        <color rgb="FF000000"/>
        <rFont val="Calibri"/>
        <family val="2"/>
      </rPr>
      <t xml:space="preserve"> = (N</t>
    </r>
    <r>
      <rPr>
        <vertAlign val="subscript"/>
        <sz val="11"/>
        <color rgb="FF000000"/>
        <rFont val="Calibri"/>
        <family val="2"/>
      </rPr>
      <t>A1</t>
    </r>
    <r>
      <rPr>
        <sz val="11"/>
        <color rgb="FF000000"/>
        <rFont val="Calibri"/>
        <family val="2"/>
      </rPr>
      <t xml:space="preserve"> + N</t>
    </r>
    <r>
      <rPr>
        <vertAlign val="subscript"/>
        <sz val="11"/>
        <color rgb="FF000000"/>
        <rFont val="Calibri"/>
        <family val="2"/>
      </rPr>
      <t>B1</t>
    </r>
    <r>
      <rPr>
        <sz val="11"/>
        <color rgb="FF000000"/>
        <rFont val="Calibri"/>
        <family val="2"/>
      </rPr>
      <t xml:space="preserve"> + N</t>
    </r>
    <r>
      <rPr>
        <vertAlign val="subscript"/>
        <sz val="11"/>
        <color rgb="FF000000"/>
        <rFont val="Calibri"/>
        <family val="2"/>
      </rPr>
      <t>C1</t>
    </r>
    <r>
      <rPr>
        <sz val="11"/>
        <color rgb="FF000000"/>
        <rFont val="Calibri"/>
        <family val="2"/>
      </rPr>
      <t>) / N</t>
    </r>
    <r>
      <rPr>
        <vertAlign val="subscript"/>
        <sz val="11"/>
        <color rgb="FF000000"/>
        <rFont val="Calibri"/>
        <family val="2"/>
      </rPr>
      <t>DTPS</t>
    </r>
  </si>
  <si>
    <t>Artikel karya ilmiah DTPS yang disitasi dalam 3 tahun terakhir.
Tabel 3.b.5) LKPS</t>
  </si>
  <si>
    <r>
      <t>N</t>
    </r>
    <r>
      <rPr>
        <vertAlign val="subscript"/>
        <sz val="11"/>
        <color rgb="FF000000"/>
        <rFont val="Calibri"/>
        <family val="2"/>
      </rPr>
      <t>AS</t>
    </r>
    <r>
      <rPr>
        <sz val="11"/>
        <color rgb="FF000000"/>
        <rFont val="Calibri"/>
        <family val="2"/>
      </rPr>
      <t xml:space="preserve"> = Jumlah judul artikel yang disitasi.</t>
    </r>
  </si>
  <si>
    <r>
      <t>R</t>
    </r>
    <r>
      <rPr>
        <vertAlign val="subscript"/>
        <sz val="11"/>
        <color rgb="FF000000"/>
        <rFont val="Calibri"/>
        <family val="2"/>
      </rPr>
      <t>S</t>
    </r>
    <r>
      <rPr>
        <sz val="11"/>
        <color rgb="FF000000"/>
        <rFont val="Calibri"/>
        <family val="2"/>
      </rPr>
      <t xml:space="preserve"> = N</t>
    </r>
    <r>
      <rPr>
        <vertAlign val="subscript"/>
        <sz val="11"/>
        <color rgb="FF000000"/>
        <rFont val="Calibri"/>
        <family val="2"/>
      </rPr>
      <t>AS</t>
    </r>
    <r>
      <rPr>
        <sz val="11"/>
        <color rgb="FF000000"/>
        <rFont val="Calibri"/>
        <family val="2"/>
      </rPr>
      <t xml:space="preserve"> / N</t>
    </r>
    <r>
      <rPr>
        <vertAlign val="subscript"/>
        <sz val="11"/>
        <color rgb="FF000000"/>
        <rFont val="Calibri"/>
        <family val="2"/>
      </rPr>
      <t>DTPS</t>
    </r>
  </si>
  <si>
    <t>Luaran penelitian dan PkM yang dihasilkan DTPS dalam 3 tahun terakhir.
Tabel 3.b.7) LKPS</t>
  </si>
  <si>
    <r>
      <t>N</t>
    </r>
    <r>
      <rPr>
        <vertAlign val="subscript"/>
        <sz val="11"/>
        <color rgb="FF000000"/>
        <rFont val="Calibri"/>
        <family val="2"/>
      </rPr>
      <t>A</t>
    </r>
    <r>
      <rPr>
        <sz val="11"/>
        <color rgb="FF000000"/>
        <rFont val="Calibri"/>
        <family val="2"/>
      </rPr>
      <t xml:space="preserve"> = Jumlah luaran penelitian/PkM yang mendapat pengakuan HKI (Paten, Paten Sederhana)</t>
    </r>
  </si>
  <si>
    <r>
      <t>N</t>
    </r>
    <r>
      <rPr>
        <vertAlign val="subscript"/>
        <sz val="11"/>
        <color rgb="FF000000"/>
        <rFont val="Calibri"/>
        <family val="2"/>
      </rPr>
      <t>B</t>
    </r>
    <r>
      <rPr>
        <sz val="11"/>
        <color rgb="FF000000"/>
        <rFont val="Calibri"/>
        <family val="2"/>
      </rPr>
      <t xml:space="preserve"> = Jumlah luaran penelitian/PkM yang mendapat pengakuan HKI (Hak Cipta, Desain Produk Industri, Perlindungan Varietas Tanaman, Desain Tata Letak Sirkuit Terpadu, dll.)</t>
    </r>
  </si>
  <si>
    <r>
      <t>N</t>
    </r>
    <r>
      <rPr>
        <vertAlign val="subscript"/>
        <sz val="11"/>
        <color rgb="FF000000"/>
        <rFont val="Calibri"/>
        <family val="2"/>
      </rPr>
      <t>C</t>
    </r>
    <r>
      <rPr>
        <sz val="11"/>
        <color rgb="FF000000"/>
        <rFont val="Calibri"/>
        <family val="2"/>
      </rPr>
      <t xml:space="preserve"> = Jumlah luaran penelitian/PkM dalam bentuk Teknologi Tepat Guna, Produk (Produk Terstandarisasi, Produk Tersertifikasi), Karya Seni, Rekayasa Sosial.</t>
    </r>
  </si>
  <si>
    <r>
      <t>N</t>
    </r>
    <r>
      <rPr>
        <vertAlign val="subscript"/>
        <sz val="11"/>
        <color rgb="FF000000"/>
        <rFont val="Calibri"/>
        <family val="2"/>
      </rPr>
      <t>D</t>
    </r>
    <r>
      <rPr>
        <sz val="11"/>
        <color rgb="FF000000"/>
        <rFont val="Calibri"/>
        <family val="2"/>
      </rPr>
      <t xml:space="preserve"> = Jumlah luaran penelitian/PkM yang diterbitkan dalam bentuk Buku ber-ISBN, </t>
    </r>
    <r>
      <rPr>
        <i/>
        <sz val="11"/>
        <color rgb="FF000000"/>
        <rFont val="Calibri"/>
        <family val="2"/>
      </rPr>
      <t>Book Chapter</t>
    </r>
    <r>
      <rPr>
        <sz val="11"/>
        <color rgb="FF000000"/>
        <rFont val="Calibri"/>
        <family val="2"/>
      </rPr>
      <t>.</t>
    </r>
  </si>
  <si>
    <r>
      <t>R</t>
    </r>
    <r>
      <rPr>
        <vertAlign val="subscript"/>
        <sz val="11"/>
        <color rgb="FF000000"/>
        <rFont val="Calibri"/>
        <family val="2"/>
      </rPr>
      <t>LP</t>
    </r>
    <r>
      <rPr>
        <sz val="11"/>
        <color rgb="FF000000"/>
        <rFont val="Calibri"/>
        <family val="2"/>
      </rPr>
      <t xml:space="preserve"> = (2 x (N</t>
    </r>
    <r>
      <rPr>
        <vertAlign val="subscript"/>
        <sz val="11"/>
        <color rgb="FF000000"/>
        <rFont val="Calibri"/>
        <family val="2"/>
      </rPr>
      <t>A</t>
    </r>
    <r>
      <rPr>
        <sz val="11"/>
        <color rgb="FF000000"/>
        <rFont val="Calibri"/>
        <family val="2"/>
      </rPr>
      <t xml:space="preserve"> + N</t>
    </r>
    <r>
      <rPr>
        <vertAlign val="subscript"/>
        <sz val="11"/>
        <color rgb="FF000000"/>
        <rFont val="Calibri"/>
        <family val="2"/>
      </rPr>
      <t>B</t>
    </r>
    <r>
      <rPr>
        <sz val="11"/>
        <color rgb="FF000000"/>
        <rFont val="Calibri"/>
        <family val="2"/>
      </rPr>
      <t xml:space="preserve"> + N</t>
    </r>
    <r>
      <rPr>
        <vertAlign val="subscript"/>
        <sz val="11"/>
        <color rgb="FF000000"/>
        <rFont val="Calibri"/>
        <family val="2"/>
      </rPr>
      <t>C</t>
    </r>
    <r>
      <rPr>
        <sz val="11"/>
        <color rgb="FF000000"/>
        <rFont val="Calibri"/>
        <family val="2"/>
      </rPr>
      <t>) + N</t>
    </r>
    <r>
      <rPr>
        <vertAlign val="subscript"/>
        <sz val="11"/>
        <color rgb="FF000000"/>
        <rFont val="Calibri"/>
        <family val="2"/>
      </rPr>
      <t>D</t>
    </r>
    <r>
      <rPr>
        <sz val="11"/>
        <color rgb="FF000000"/>
        <rFont val="Calibri"/>
        <family val="2"/>
      </rPr>
      <t>) / N</t>
    </r>
    <r>
      <rPr>
        <vertAlign val="subscript"/>
        <sz val="11"/>
        <color rgb="FF000000"/>
        <rFont val="Calibri"/>
        <family val="2"/>
      </rPr>
      <t>DTPS</t>
    </r>
  </si>
  <si>
    <t>C.4.4.c) Pengembangan Dosen</t>
  </si>
  <si>
    <r>
      <t xml:space="preserve">Upaya pengembangan dosen.
Catatan: Jika Skor rata-rata butir Profil Dosen </t>
    </r>
    <r>
      <rPr>
        <sz val="11"/>
        <color rgb="FF000000"/>
        <rFont val="Calibri"/>
        <family val="2"/>
      </rPr>
      <t>≥</t>
    </r>
    <r>
      <rPr>
        <sz val="11"/>
        <color rgb="FF000000"/>
        <rFont val="Calibri"/>
        <family val="2"/>
      </rPr>
      <t xml:space="preserve"> 3,5 , maka Skor = 4.</t>
    </r>
  </si>
  <si>
    <t>Skor rata-rata butir Profil Dosen</t>
  </si>
  <si>
    <t>UPPS merencanakan dan mengembangkan DTPS mengikuti rencana pengembangan SDM di perguruan tinggi (Renstra PT) secara konsisten.</t>
  </si>
  <si>
    <t>UPPS merencanakan dan mengembangkan DTPS mengikuti rencana pengembangan SDM di perguruan tinggi (Renstra PT).</t>
  </si>
  <si>
    <t>UPPS mengembangkan DTPS mengikuti rencana pengembangan SDM di perguruan tinggi (Renstra PT).</t>
  </si>
  <si>
    <t>UPPS mengembangkan DTPS tidak mengikuti atau tidak sesuai dengan rencana pengembangan SDM di perguruan tinggi (Renstra PT).</t>
  </si>
  <si>
    <t>Perguruan tinggi dan/atau UPPS tidak memiliki rencana pengembangan SDM.</t>
  </si>
  <si>
    <t>C.4.4.d) Tenaga Kependidikan</t>
  </si>
  <si>
    <t>A. Kualifikasi dan kecukupan tenaga kependidikan berdasarkan jenis pekerjaannya (administrasi, pustakawan, teknisi, dll.)
Catatan: Penilaian kecukupan tidak hanya ditentukan oleh jumlah tenaga kependidikan, namun keberadaan dan pemanfaatan teknologi informasi dan komputer dalam proses administrasi dapat dijadikan pertimbangan untuk menilai efektifitas pekerjaan dan kebutuhan akan tenaga kependidikan.</t>
  </si>
  <si>
    <t>UPPS memiliki tenaga kependidikan yang memenuhi tingkat kecukupan dan kualifikasi berdasarkan kebutuhan layanan program studi dan mendukung pelaksanaan akademik, fungsi unit pengelola, serta pengembangan program studi.</t>
  </si>
  <si>
    <t>UPPS memiliki tenaga kependidikan yang memenuhi tingkat kecukupan dan kualifikasi berdasarkan kebutuhan layanan program studi dan mendukung pelaksanaan akademik dan fungsi unit pengelola.</t>
  </si>
  <si>
    <t>UPPS memiliki tenaga kependidikan yang memenuhi tingkat kecukupan dan kualifikasi berdasarkan kebutuhan layanan program studi dan mendukung pelaksanaan akademik.</t>
  </si>
  <si>
    <t>UPPS memiliki tenaga kependidikan yang memenuhi tingkat kecukupan dan/atau kualifikasi berdasarkan kebutuhan layanan program studi dan mendukung pelaksanaan akademik.</t>
  </si>
  <si>
    <t>UPPS memiliki tenaga kependidikan yang tidak memenuhi tingkat kecukupan dan kualifikasi berdasarkan kebutuhan layanan program studi.</t>
  </si>
  <si>
    <r>
      <rPr>
        <b/>
        <sz val="11"/>
        <color rgb="FF000000"/>
        <rFont val="Calibri"/>
        <family val="2"/>
      </rPr>
      <t>C.5. Keuangan, Sarana dan Prasarana</t>
    </r>
    <r>
      <rPr>
        <sz val="11"/>
        <color rgb="FF000000"/>
        <rFont val="Calibri"/>
        <family val="2"/>
      </rPr>
      <t xml:space="preserve">
C.5.4. Indikator Kinerja Utama
C.5.4.a) Keuangan</t>
    </r>
  </si>
  <si>
    <t>Biaya operasional pendidikan.
Tabel 4 LKPS</t>
  </si>
  <si>
    <r>
      <t>N</t>
    </r>
    <r>
      <rPr>
        <vertAlign val="subscript"/>
        <sz val="11"/>
        <color rgb="FF000000"/>
        <rFont val="Calibri"/>
        <family val="2"/>
      </rPr>
      <t>M</t>
    </r>
    <r>
      <rPr>
        <sz val="11"/>
        <color rgb="FF000000"/>
        <rFont val="Calibri"/>
        <family val="2"/>
      </rPr>
      <t xml:space="preserve"> = Jumlah mahasiswa aktif pada saat TS.</t>
    </r>
  </si>
  <si>
    <t>Dana penelitian DTPS.
Tabel 4 LKPS</t>
  </si>
  <si>
    <t>Dana pengabdian kepada masyarakat DTPS.
Tabel 4 LKPS</t>
  </si>
  <si>
    <t>Realisasi investasi (SDM, sarana dan prasarana) yang mendukung penyelenggaraan tridharma.
Catatan: Jika Skor rata-rata butir tentang Profil Dosen, Sarana, dan Prasarana ≥ 3,5 , maka Skor butir ini = 4.</t>
  </si>
  <si>
    <t>Skor rata-rata butir Profil Dosen, Sarana dan Prasarana</t>
  </si>
  <si>
    <t>Persentase realisasi dana untuk investasi SDM serta Sarana dan Prasarana telah sesuai dengan perencanaan investasi serta melebihi standar pembelajaran, penelitian dan PkM untuk mendukung terciptanya suasana akademik yang sehat dan kondusif.</t>
  </si>
  <si>
    <t>Persentase realisasi dana untuk investasi SDM serta Sarana dan Prasarana telah sesuai dengan perencanaan investasi serta melebihi standar pembelajaran, penelitian dan PkM.</t>
  </si>
  <si>
    <t xml:space="preserve">Persentase realisasi dana untuk investasi SDM serta Sarana dan Prasarana telah sesuai dengan perencanaan investasi serta memenuhi standar pembelajaran, penelitian dan PkM.
</t>
  </si>
  <si>
    <t>Persentase realisasi dana untuk investasi SDM serta Sarana dan Prasarana kurang sesuai dengan perencanaan investasi.</t>
  </si>
  <si>
    <t>Tidak ada realisasi dana untuk investasi SDM serta Sarana dan Prasarana.</t>
  </si>
  <si>
    <t>Kecukupan dana untuk menjamin pencapaian capaian pembelajaran.</t>
  </si>
  <si>
    <t>Dana dapat menjamin keberlangsungan operasional tridharma dan sebagian kecil pengembangan.</t>
  </si>
  <si>
    <t>Dana  dapat menjamin keberlangsungan operasional dan tidak ada untuk pengembangan.</t>
  </si>
  <si>
    <t>Dana tidak mencukupi untuk keperluan operasional.</t>
  </si>
  <si>
    <t>C.5.4.b) Sarana dan Prasarana</t>
  </si>
  <si>
    <t>Kecukupan, aksesibilitas dan mutu sarana dan prasarana untuk menjamin pencapaian capaian pembelajaran dan meningkatkan suasana akademik.</t>
  </si>
  <si>
    <t>UPPS menyediakan sarana dan prasarana yang mutakhir serta aksesibiltas yang cukup untuk menjamin pencapaian capaian pembelajaran dan meningkatkan suasana akademik.</t>
  </si>
  <si>
    <t>UPPS menyediakan sarana dan prasarana serta aksesibiltas yang cukup untuk menjamin pencapaian capaian pembelajaran dan meningkatkan suasana akademik.</t>
  </si>
  <si>
    <t xml:space="preserve">UPPS menyediakan sarana dan prasarana serta aksesibiltas yang cukup untuk menjamin pencapaian capaian pembelajaran.
</t>
  </si>
  <si>
    <t>UPPS menyediakan sarana dan prasarana serta aksesibiltas yang tidak cukup untuk menjamin pencapaian capaian pembelajaran.</t>
  </si>
  <si>
    <t>UPPS tidak memiliki sarana dan prasarana.</t>
  </si>
  <si>
    <r>
      <rPr>
        <b/>
        <sz val="11"/>
        <color rgb="FF000000"/>
        <rFont val="Calibri"/>
        <family val="2"/>
      </rPr>
      <t>C.6. Pendidikan</t>
    </r>
    <r>
      <rPr>
        <sz val="11"/>
        <color rgb="FF000000"/>
        <rFont val="Calibri"/>
        <family val="2"/>
      </rPr>
      <t xml:space="preserve">
C.6.4. Indikator Kinerja Utama
C.6.4.a) Kurikulum</t>
    </r>
  </si>
  <si>
    <t>A. Keterlibatan pemangku kepentingan dalam proses evaluasi dan pemutakhiran kurikulum.</t>
  </si>
  <si>
    <t xml:space="preserve">Evaluasi dan pemutakhiran kurikulum secara berkala tiap 4 s.d. 5 tahun yang melibatkan pemangku kepentingan internal dan eksternal, serta direview oleh pakar bidang ilmu program studi, industri, asosiasi, serta sesuai perkembangan ipteks dan kebutuhan pengguna. </t>
  </si>
  <si>
    <t>Evaluasi dan pemutakhiran kurikulum secara berkala tiap 4 s.d. 5 tahun yang melibatkan pemangku kepentingan internal dan eksternal.</t>
  </si>
  <si>
    <t>Evaluasi dan pemutakhiran kurikulum melibatkan pemangku kepentingan internal.</t>
  </si>
  <si>
    <t>Evaluasi dan pemutakhiran kurikulum tidak melibatkan seluruh pemangku  kepentingan internal.</t>
  </si>
  <si>
    <t>Evaluasi dan pemutakhiran kurikulum dilakukan oleh dosen program studi.</t>
  </si>
  <si>
    <t>B. Kesesuaian capaian pembelajaran dengan profil lulusan dan jenjang KKNI/SKKNI.</t>
  </si>
  <si>
    <t>Capaian pembelajaran diturunkan dari profil lulusan, mengacu pada hasil kesepakatan dengan asosiasi penyelenggara program studi sejenis dan organisasi profesi, dan memenuhi level KKNI, serta dimutakhirkan secara berkala tiap 4 s.d. 5 tahun sesuai perkembangan ipteks dan kebutuhan pengguna.</t>
  </si>
  <si>
    <t>Capaian pembelajaran diturunkan dari profil lulusan, memenuhi level KKNI, dan dimutakhirkan secara berkala tiap 4 s.d. 5 tahun sesuai perkembangan ipteks atau kebutuhan pengguna.</t>
  </si>
  <si>
    <t>Capaian pembelajaran diturunkan dari profil lulusan dan memenuhi level KKNI.</t>
  </si>
  <si>
    <t>Capaian pembelajaran diturunkan dari profil lulusan dan tidak memenuhi level KKNI.</t>
  </si>
  <si>
    <t>Capaian pembelajaran tidak diturunkan dari profil lulusan dan tidak memenuhi level KKNI.</t>
  </si>
  <si>
    <t>C. Ketepatan struktur kurikulum dalam pembentukan capaian pembelajaran.</t>
  </si>
  <si>
    <t>Struktur kurikulum memuat keterkaitan antara matakuliah dengan capaian pembelajaran lulusan yang digambarkan dalam peta kurikulum yang jelas, capaian pembelajaran lulusan dipenuhi oleh seluruh capaian pembelajaran matakuliah, serta tidak ada capaian pembelajaran matakuliah yang tidak mendukung capaian pembelajaran lulusan.</t>
  </si>
  <si>
    <t>Struktur kurikulum memuat keterkaitan antara matakuliah dengan capaian pembelajaran lulusan yang digambarkan dalam peta kurikulum yang jelas, capaian pembelajaran lulusan dipenuhi oleh seluruh capaian pembelajaran matakuliah.</t>
  </si>
  <si>
    <t>Struktur kurikulum memuat keterkaitan antara matakuliah dengan capaian pembelajaran lulusan yang digambarkan dalam peta kurikulum yang jelas.</t>
  </si>
  <si>
    <t>Struktur kurikulum tidak sesuai dengan capaian pembelajaran lulusan.</t>
  </si>
  <si>
    <t>Skor = (A + (2 x B) + (2 x C)) / 5</t>
  </si>
  <si>
    <t>C.6.4.b) Karakteristik Proses Pembelajaran</t>
  </si>
  <si>
    <t>Pemenuhan karakteristik proses pembelajaran, yang terdiri atas sifat: 1) interaktif, 2) holistik, 3) integratif, 4) saintifik, 5) kontekstual, 6) tematik, 7) efektif, 8) kolaboratif, dan 9) berpusat pada mahasiswa.</t>
  </si>
  <si>
    <t xml:space="preserve">Terpenuhinya karakteristik proses pembelajaran program studi yang mencakup seluruh sifat, dan telah menghasilkan profil lulusan yang sesuai dengan capaian pembelajaran. </t>
  </si>
  <si>
    <t xml:space="preserve">Terpenuhinya karakteristik proses pembelajaran program studi yang berpusat pada mahasiswa, dan telah menghasilkan profil lulusan yang sesuai dengan capaian pembelajaran. </t>
  </si>
  <si>
    <t>Karakteristik proses pembelajaran program studi berpusat pada mahasiswa yang diterapkan pada minimal 50% matakuliah.</t>
  </si>
  <si>
    <t>Karakteristik proses pembelajaran program studi belum berpusat pada mahasiswa.</t>
  </si>
  <si>
    <t>C.6.4.c) Rencana Proses Pembelajaran</t>
  </si>
  <si>
    <t xml:space="preserve">A. Ketersediaan dan kelengkapan dokumen rencana pembelajaran semester (RPS) </t>
  </si>
  <si>
    <t>Dokumen RPS mencakup target capaian pembelajaran, bahan kajian, metode pembelajaran, waktu dan tahapan, asesmen hasil capaian pembelajaran. RPS ditinjau dan disesuaikan secara berkala serta dapat diakses oleh mahasiswa, dilaksanakan secara konsisten.</t>
  </si>
  <si>
    <t>Dokumen RPS mencakup target capaian pembelajaran, bahan kajian, metode pembelajaran, waktu dan tahapan, asesmen hasil capaian pembelajaran. RPS ditinjau dan disesuaikan secara berkala serta dapat diakses oleh mahasiswa.</t>
  </si>
  <si>
    <t xml:space="preserve">Dokumen RPS mencakup target capaian pembelajaran, bahan kajian, metode pembelajaran, waktu dan tahapan, asesmen hasil capaian pembelajaran. RPS ditinjau dan disesuaikan secara berkala.  </t>
  </si>
  <si>
    <t>Dokumen RPS mencakup target capaian pembelajaran, bahan kajian, metode pembelajaran, waktu dan tahapan, asesmen hasil capaian pembelajaran atau tidak semua matakuliah memiliki RPS.</t>
  </si>
  <si>
    <t>Tidak memiliki dokumen RPS.</t>
  </si>
  <si>
    <t>B. Kedalaman dan keluasan RPS sesuai dengan capaian pembelajaran lulusan.</t>
  </si>
  <si>
    <t xml:space="preserve">Isi materi pembelajaran sesuai dengan RPS, memiliki kedalaman dan keluasan yang relevan untuk mencapai capaian pembelajaran lulusan, serta ditinjau ulang secara berkala. </t>
  </si>
  <si>
    <t xml:space="preserve">Isi materi pembelajaran sesuai dengan RPS, memiliki kedalaman dan keluasan yang relevan untuk mencapai capaian pembelajaran lulusan. </t>
  </si>
  <si>
    <t xml:space="preserve">Isi materi pembelajaran memiliki kedalaman dan keluasan sesuai dengan capaian pembelajaran lulusan. </t>
  </si>
  <si>
    <t xml:space="preserve">Isi materi pembelajaran memiliki kedalaman dan keluasan namun sebagian tidak sesuai dengan capaian pembelajaran lulusan. </t>
  </si>
  <si>
    <t xml:space="preserve">Isi materi pembelajaran tidak sesuai dengan capaian pembelajaran lulusan. </t>
  </si>
  <si>
    <t>C.6.4.d) Pelaksanaan Proses Pembelajaran</t>
  </si>
  <si>
    <t>A. Bentuk interaksi antara dosen, mahasiswa dan sumber belajar</t>
  </si>
  <si>
    <t>Pelaksanaan pembelajaran berlangsung dalam bentuk interaksi antara dosen, mahasiswa, dan sumber belajar dalam lingkungan belajar tertentu secara on-line dan off-line dalam bentuk audio-visual terdokumentasi.</t>
  </si>
  <si>
    <t>Pelaksanaan pembelajaran berlangsung dalam bentuk interaksi antara dosen, mahasiswa, dan sumber belajar dalam lingkungan belajar tertentu secara on-line dan off-line.</t>
  </si>
  <si>
    <t>Pelaksanaan pembelajaran berlangsung dalam bentuk interaksi antara dosen, mahasiswa, dan sumber belajar dalam lingkungan belajar tertentu.</t>
  </si>
  <si>
    <t>Pelaksanaan pembelajaran berlangsung hanya sebagian dalam bentuk interaksi antara dosen, mahasiswa, dan sumber belajar dalam lingkungan belajar tertentu.</t>
  </si>
  <si>
    <t>Pelaksanaan pembelajaran tidak berlangsung dalam bentuk interaksi antara dosen dan mahasiswa</t>
  </si>
  <si>
    <t>B. Pemantauan kesesuaian proses terhadap rencana pembelajaran</t>
  </si>
  <si>
    <t>Memiliki bukti sahih adanya sistem dan pelaksanaan pemantauan proses pembelajaran yang dilaksanakan secara periodik untuk menjamin kesesuaian dengan RPS dalam rangka menjaga mutu proses pembelajaran. Hasil monev  terdokumentasi dengan baik dan digunakan untuk meningkatkan mutu proses pembelajaran.</t>
  </si>
  <si>
    <t>Memiliki bukti sahih adanya sistem dan  pelaksanaan pemantauan proses pembelajaran yang dilaksanakan secara periodik untuk menjamin kesesuaian dengan RPS dalam rangka menjaga mutu proses pembelajaran. Hasil monev  terdokumentasi dengan baik.</t>
  </si>
  <si>
    <t xml:space="preserve">Memiliki bukti sahih adanya sistem dan pelaksanaan pemantauan proses pembelajaran yang dilaksanakan secara periodik untuk mengukur kesesuaian terhadap RPS. </t>
  </si>
  <si>
    <t>Memiliki bukti sahih adanya sistem pemantauan proses pembelajaran namun tidak dilaksanakan secara konsisten.</t>
  </si>
  <si>
    <t>Tidak memiliki bukti sahih adanya sistem dan pelaksanaan pemantauan proses pembelajaran.</t>
  </si>
  <si>
    <t>C. Proses pembelajaran yang terkait dengan penelitian harus mengacu SN Dikti Penelitian: 1) hasil penelitian: harus memenuhi pengembangan IPTEKS, meningkatkan kesejahteraan masyarakat, dan daya saing bangsa. 2) isi penelitian: memenuhi kedalaman dan keluasan materi penelitian sesuai capaian pembelajaran. 3) proses penelitian: mencakup perencanaan, pelaksanaan, dan pelaporan. 4) penilaian penelitian memenuhi unsur edukatif, obyektif, akuntabel, dan transparan.</t>
  </si>
  <si>
    <t>Terdapat bukti sahih tentang pemenuhan SN Dikti Penelitian pada proses pembelajaran terkait penelitian serta pemenuhan SN Dikti Penelitian pada proses pembelajaran terkait penelitian.</t>
  </si>
  <si>
    <t>Tidak ada Skor antara 2 dan 4.</t>
  </si>
  <si>
    <t>Terdapat bukti sahih tentang pemenuhan SN Dikti Penelitian pada proses pembelajaran terkait penelitian namun tidak memenuhi SN Dikti Penelitian pada proses pembelajaran terkait penelitian.</t>
  </si>
  <si>
    <t>D. Proses pembelajaran yang terkait dengan PkM harus mengacu SN Dikti PkM: 1) hasil PkM: harus memenuhi pengembangan IPTEKS, meningkatkan kesejahteraan masyarakat, dan daya saing bangsa. 2) isi PkM: memenuhi kedalaman dan keluasan materi PkM sesuai capaian pembelajaran. 3) proses PkM:  mencakup perencanaan, pelaksanaan, dan pelaporan. 4) penilaian PkM memenuhi unsur edukatif, obyektif, akuntabel, dan transparan.</t>
  </si>
  <si>
    <t>Terdapat bukti sahih tentang pemenuhan SN Dikti PkM pada proses pembelajaran terkait PkM serta pemenuhan SN Dikti PkM pada proses pembelajaran terkait PkM.</t>
  </si>
  <si>
    <t>Terdapat bukti sahih tentang pemenuhan SN Dikti PkM pada proses pembelajaran terkait PkM namun tidak memenuhi SN Dikti PkM pada proses pembelajaran terkait PkM.</t>
  </si>
  <si>
    <t>E. Kesesuaian metode pembelajaran dengan capaian pembelajaran. Contoh: RBE (research based education), IBE (industry based education), teaching factory/teaching industry, dll.</t>
  </si>
  <si>
    <t>Terdapat bukti sahih yang menunjukkan metode pembelajaran yang dilaksanakan sesuai dengan capaian pembelajaran yang direncanakan pada 75% s.d. 100% mata kuliah.</t>
  </si>
  <si>
    <t>Terdapat bukti sahih yang menunjukkan metode pembelajaran yang dilaksanakan sesuai dengan capaian pembelajaran yang direncanakan pada 50 s.d. &lt; 75% mata kuliah.</t>
  </si>
  <si>
    <t>Terdapat bukti sahih yang menunjukkan metode pembelajaran yang dilaksanakan sesuai dengan capaian pembelajaran yang direncanakan pada 25 s.d. &lt; 50% mata kuliah.</t>
  </si>
  <si>
    <t>Terdapat bukti sahih yang menunjukkan metode pembelajaran yang dilaksanakan sesuai dengan capaian pembelajaran yang direncanakan pada &lt; 25% mata kuliah.</t>
  </si>
  <si>
    <t>Tidak terdapat bukti sahih yang menunjukkan metode pembelajaran yang dilaksanakan sesuai dengan capaian pembelajaran yang direncanakan.</t>
  </si>
  <si>
    <t>Skor = (A + (2 x B) + (2 x C) + (2 x D) + (2 x E)) / 9</t>
  </si>
  <si>
    <t>Pembelajaran yang dilaksanakan dalam bentuk praktikum, praktik studio, praktik bengkel, atau praktik lapangan.
Tabel 5.a LKPS</t>
  </si>
  <si>
    <r>
      <t>J</t>
    </r>
    <r>
      <rPr>
        <vertAlign val="subscript"/>
        <sz val="11"/>
        <color rgb="FF000000"/>
        <rFont val="Calibri"/>
        <family val="2"/>
      </rPr>
      <t>P</t>
    </r>
    <r>
      <rPr>
        <sz val="11"/>
        <color rgb="FF000000"/>
        <rFont val="Calibri"/>
        <family val="2"/>
      </rPr>
      <t xml:space="preserve"> = Jam pembelajaran praktikum, praktik studio, praktik bengkel, atau praktik lapangan (termasuk KKN)</t>
    </r>
  </si>
  <si>
    <r>
      <t>J</t>
    </r>
    <r>
      <rPr>
        <vertAlign val="subscript"/>
        <sz val="11"/>
        <color rgb="FF000000"/>
        <rFont val="Calibri"/>
        <family val="2"/>
      </rPr>
      <t>B</t>
    </r>
    <r>
      <rPr>
        <sz val="11"/>
        <color rgb="FF000000"/>
        <rFont val="Calibri"/>
        <family val="2"/>
      </rPr>
      <t xml:space="preserve"> = Jam pembelajaran total selama masa pendidikan.</t>
    </r>
  </si>
  <si>
    <r>
      <t>P</t>
    </r>
    <r>
      <rPr>
        <vertAlign val="subscript"/>
        <sz val="11"/>
        <color rgb="FF000000"/>
        <rFont val="Calibri"/>
        <family val="2"/>
      </rPr>
      <t>JP</t>
    </r>
    <r>
      <rPr>
        <sz val="11"/>
        <color rgb="FF000000"/>
        <rFont val="Calibri"/>
        <family val="2"/>
      </rPr>
      <t xml:space="preserve"> = (J</t>
    </r>
    <r>
      <rPr>
        <vertAlign val="subscript"/>
        <sz val="11"/>
        <color rgb="FF000000"/>
        <rFont val="Calibri"/>
        <family val="2"/>
      </rPr>
      <t>P</t>
    </r>
    <r>
      <rPr>
        <sz val="11"/>
        <color rgb="FF000000"/>
        <rFont val="Calibri"/>
        <family val="2"/>
      </rPr>
      <t xml:space="preserve"> / J</t>
    </r>
    <r>
      <rPr>
        <vertAlign val="subscript"/>
        <sz val="11"/>
        <color rgb="FF000000"/>
        <rFont val="Calibri"/>
        <family val="2"/>
      </rPr>
      <t>B</t>
    </r>
    <r>
      <rPr>
        <sz val="11"/>
        <color rgb="FF000000"/>
        <rFont val="Calibri"/>
        <family val="2"/>
      </rPr>
      <t>) x 100%</t>
    </r>
  </si>
  <si>
    <t>C.6.4.e) Monitoring dan Evaluasi Proses Pembelajaran</t>
  </si>
  <si>
    <t>Monitoring dan evaluasi pelaksanaan proses pembelajaran mencakup karakteristik, perencanaan, pelaksanaan, proses pembelajaran dan beban belajar mahasiswa untuk memperoleh capaian pembelajaran lulusan.</t>
  </si>
  <si>
    <t>UPPS memiliki bukti sahih tentang sistem dan pelaksanaan monitoring dan evaluasi proses pembelajaran mencakup karakteristik, perencanaan, pelaksanaan, proses pembelajaran dan beban belajar mahasiswa yang dilaksanakan secara konsisten dan ditindak lanjuti.</t>
  </si>
  <si>
    <t>UPPS memiliki bukti sahih tentang sistem dan pelaksanaan monitoring dan evaluasi proses pembelajaran mencakup karakteristik, perencanaan, pelaksanaan, proses pembelajaran dan beban belajar mahasiswa yang dilaksanakan secara konsisten.</t>
  </si>
  <si>
    <t>UPPS memiliki bukti sahih tentang sistem dan pelaksanaan monitoring dan evaluasi proses pembelajaran mencakup karakteristik, perencanaan, pelaksanaan, proses pembelajaran dan beban belajar mahasiswa.</t>
  </si>
  <si>
    <t>UPPS telah melaksanakan monitoring dan evaluasi proses pembelajaran mencakup karakteristik, perencanaan, pelaksanaan, proses pembelajaran dan beban belajar mahasiswa namun tidak semua didukung bukti sahih.</t>
  </si>
  <si>
    <t>UPPS tidak melaksanakan monitoring dan evaluasi proses pembelajaran mencakup karakteristik, perencanaan, pelaksanaan, proses pembelajaran dan beban belajar mahasiswa.</t>
  </si>
  <si>
    <t>C.6.4.f) Penilaian Pembelajaran</t>
  </si>
  <si>
    <t>A. Mutu pelaksanaan penilaian pembelajaran (proses dan hasil belajar mahasiswa) untuk mengukur ketercapaian capaian pembelajaran berdasarkan prinsip penilaian yang mencakup: 1) edukatif, 2) otentik, 3) objektif, 4) akuntabel, dan 5) transparan, yang dilakukan secara terintegrasi.</t>
  </si>
  <si>
    <t>Terdapat bukti sahih tentang dipenuhinya 5 prinsip penilaian yang dilakukan secara terintegrasi dan dilengkapi dengan rubrik/portofolio penilaian minimum 70% jumlah matakuliah.</t>
  </si>
  <si>
    <t>Terdapat bukti sahih tentang dipenuhinya 5 prinsip penilaian yang  dilakukan secara terintegrasi dan dilengkapi dengan rubrik/portofolio penilaian minimum 50% jumlah matakuliah.</t>
  </si>
  <si>
    <t>Terdapat bukti sahih tentang dipenuhinya 5 prinsip penilaian yang dilakukan secara terintegrasi.</t>
  </si>
  <si>
    <t>Terdapat bukti sahih tentang dipenuhinya 5 prinsip penilaian yang tidak dilakukan secara terintegrasi.</t>
  </si>
  <si>
    <t>Tidak terdapat bukti sahih tentang dipenuhinya 5 prinsip penilaian.</t>
  </si>
  <si>
    <t>B. Pelaksanaan penilaian terdiri atas teknik dan instrumen penilaian. 
Teknik penilaian terdiri dari: 1) observasi, 2) partisipasi, 3) unjuk kerja, 4) test tertulis, 5) test lisan, dan 6) angket.
Instrumen penilaian terdiri dari: 1) penilaian proses dalam bentuk rubrik, dan/ atau; 2) penilaian hasil dalam bentuk portofolio, atau 3) karya disain.</t>
  </si>
  <si>
    <t xml:space="preserve">Terdapat bukti sahih yang menunjukkan kesesuaian teknik dan instrumen penilaian terhadap capaian pembelajaran minimum 75% s.d. 100% dari jumlah matakuliah. </t>
  </si>
  <si>
    <t xml:space="preserve">Terdapat bukti sahih yang menunjukkan kesesuaian teknik dan instrumen penilaian terhadap capaian pembelajaran minimum 50 s.d. &lt; 75% dari jumlah matakuliah.  </t>
  </si>
  <si>
    <t xml:space="preserve">Terdapat bukti sahih yang menunjukkan kesesuaian teknik dan instrumen penilaian terhadap capaian pembelajaran yang dinilai minimum 25 s.d. &lt; 50%  dari jumlah matakuliah.  </t>
  </si>
  <si>
    <t xml:space="preserve">Terdapat bukti sahih yang menunjukkan kesesuaian teknik dan instrumen penilaian terhadap capaian pembelajaran yang dinilai &lt; 25% dari jumlah matakuliah.  </t>
  </si>
  <si>
    <t>Tidak terdapat bukti sahih yang menunjukkan kesesuaian teknik dan instrumen penilaian terhadap capaian pembelajaran.</t>
  </si>
  <si>
    <t>C. Pelaksanaan penilaian memuat unsur-unsur sebagai berikut: 1) mempunyai kontrak rencana penilaian, 2) melaksanakan penilaian sesuai kontrak atau kesepakatan, 3) memberikan umpan balik dan memberi kesempatan untuk mempertanyakan hasil kepada mahasiswa, 4) mempunyai dokumentasi penilaian proses dan hasil belajar mahasiswa, 5) mempunyai prosedur yang mencakup tahap perencanaan, kegiatan pemberian tugas atau soal, observasi kinerja, pengembalian hasil observasi, dan pemberian nilai akhir, 6) pelaporan penilaian berupa kualifikasi keberhasilan mahasiswa dalam menempuh suatu mata kuliah dalam bentuk huruf dan angka, 7) mempunyai bukti-bukti rencana dan telah melakukan proses perbaikan berdasar hasil monev penilaian.</t>
  </si>
  <si>
    <t>C.6.4.g) Integrasi kegiatan penelitian dan PkM dalam pembelajaran</t>
  </si>
  <si>
    <t>C.6.4.h) Suasana Akademik</t>
  </si>
  <si>
    <t>Keterlaksanaan dan keberkalaan program dan kegiatan diluar kegiatan pembelajaran terstruktur untuk meningkatkan suasana akademik.
Contoh: kegiatan himpunan mahasiswa, kuliah umum/studium generale, seminar ilmiah, bedah buku.</t>
  </si>
  <si>
    <t>Kegiatan ilmiah yang terjadwal dilaksanakan setiap bulan.</t>
  </si>
  <si>
    <t>Kegiatan ilmiah yang terjadwal dilaksanakan dua s.d tiga bulan sekali.</t>
  </si>
  <si>
    <t>Kegiatan ilmiah yang terjadwal dilaksanakan empat s.d. enam bulan sekali.</t>
  </si>
  <si>
    <t>Kegiatan ilmiah yang terjadwal dilaksanakan lebih dari enam bulan sekali.</t>
  </si>
  <si>
    <t>C.6.4.i) Kepuasan Mahasiswa</t>
  </si>
  <si>
    <r>
      <t>A. Tingkat kepuasan mahasiswa terhadap proses pendidikan.
Tabel 5.c LKPS
Aspek yang diukur: 1) Keandalan (</t>
    </r>
    <r>
      <rPr>
        <i/>
        <sz val="11"/>
        <color rgb="FF000000"/>
        <rFont val="Calibri"/>
        <family val="2"/>
      </rPr>
      <t>reliability</t>
    </r>
    <r>
      <rPr>
        <sz val="11"/>
        <color rgb="FF000000"/>
        <rFont val="Calibri"/>
        <family val="2"/>
      </rPr>
      <t>): kemampuan dosen, tenaga kependidikan, dan pengelola dalam memberikan pelayanan; 2) Daya tanggap (responsiveness): kemauan dari dosen, tenaga kependidikan, dan pengelola dalam membantu mahasiswa dan memberikan jasa dengan cepat; 3) Kepastian (assurance): kemampuan dosen, tenaga kependidikan, dan pengelola untuk memberi keyakinan kepada mahasiswa bahwa pelayanan yang diberikan telah sesuai dengan ketentuan; 4) Empati (empathy): kesediaan/kepedulian dosen, tenaga kependidikan, dan pengelola untuk memberi perhatian kepada mahasiswa; dan 5) Tangible: penilaian mahasiswa terhadap kecukupan, aksesibitas, kualitas sarana dan prasarana.</t>
    </r>
  </si>
  <si>
    <t>Reliability</t>
  </si>
  <si>
    <t>% Sangat Baik</t>
  </si>
  <si>
    <t>% Baik</t>
  </si>
  <si>
    <t>% Cukup</t>
  </si>
  <si>
    <t>% Kurang</t>
  </si>
  <si>
    <r>
      <t>TKM</t>
    </r>
    <r>
      <rPr>
        <vertAlign val="subscript"/>
        <sz val="11"/>
        <color rgb="FF000000"/>
        <rFont val="Calibri"/>
        <family val="2"/>
      </rPr>
      <t>1</t>
    </r>
  </si>
  <si>
    <t>Responsiveness</t>
  </si>
  <si>
    <r>
      <t>TKM</t>
    </r>
    <r>
      <rPr>
        <vertAlign val="subscript"/>
        <sz val="11"/>
        <color rgb="FF000000"/>
        <rFont val="Calibri"/>
        <family val="2"/>
      </rPr>
      <t>2</t>
    </r>
  </si>
  <si>
    <t>Assurance</t>
  </si>
  <si>
    <r>
      <t>TKM</t>
    </r>
    <r>
      <rPr>
        <vertAlign val="subscript"/>
        <sz val="11"/>
        <color rgb="FF000000"/>
        <rFont val="Calibri"/>
        <family val="2"/>
      </rPr>
      <t>3</t>
    </r>
  </si>
  <si>
    <t>Empathy</t>
  </si>
  <si>
    <r>
      <t>TKM</t>
    </r>
    <r>
      <rPr>
        <vertAlign val="subscript"/>
        <sz val="11"/>
        <color rgb="FF000000"/>
        <rFont val="Calibri"/>
        <family val="2"/>
      </rPr>
      <t>4</t>
    </r>
  </si>
  <si>
    <t>Tangible</t>
  </si>
  <si>
    <r>
      <t>TKM</t>
    </r>
    <r>
      <rPr>
        <vertAlign val="subscript"/>
        <sz val="11"/>
        <color rgb="FF000000"/>
        <rFont val="Calibri"/>
        <family val="2"/>
      </rPr>
      <t>5</t>
    </r>
  </si>
  <si>
    <r>
      <t>TKM = ƩTKM</t>
    </r>
    <r>
      <rPr>
        <vertAlign val="subscript"/>
        <sz val="11"/>
        <color rgb="FF000000"/>
        <rFont val="Calibri"/>
        <family val="2"/>
      </rPr>
      <t>i</t>
    </r>
    <r>
      <rPr>
        <sz val="11"/>
        <color rgb="FF000000"/>
        <rFont val="Calibri"/>
        <family val="2"/>
      </rPr>
      <t xml:space="preserve"> / 5</t>
    </r>
  </si>
  <si>
    <t>B. Analisis dan tindak lanjut dari hasil pengukuran kepuasan mahasiswa.</t>
  </si>
  <si>
    <t>Hasil pengukuran dianalisis dan ditindaklanjuti minimal 2 kali setiap semester, serta digunakan untuk perbaikan proses pembelajaran dan menunjukkan peningkatan hasil pembelajaran.</t>
  </si>
  <si>
    <t>Hasil pengukuran dianalisis dan ditindaklanjuti setiap semester, serta digunakan untuk perbaikan proses pembelajaran dan menunjukkan peningkatan hasil pembelajaran.</t>
  </si>
  <si>
    <t>Hasil pengukuran dianalisis dan ditindaklanjuti setiap tahun, serta digunakan untuk perbaikan proses pembelajaran.</t>
  </si>
  <si>
    <t>Hasil pengukuran dianalisis dan ditindaklanjuti, serta digunakan untuk perbaikan proses pembelajaran, namun dilakukan secara insidentil.</t>
  </si>
  <si>
    <t>Tidak dilakukan analisis terhadap hasil pengukuran kepuasan terhadap proses pembelajaran.</t>
  </si>
  <si>
    <r>
      <rPr>
        <b/>
        <sz val="11"/>
        <color rgb="FF000000"/>
        <rFont val="Calibri"/>
        <family val="2"/>
      </rPr>
      <t>C.7
Penelitian</t>
    </r>
    <r>
      <rPr>
        <sz val="11"/>
        <color rgb="FF000000"/>
        <rFont val="Calibri"/>
        <family val="2"/>
      </rPr>
      <t xml:space="preserve">
C.7.4
Indikator Kinerja Utama
C.7.4.a)
Relevansi Penelitian
</t>
    </r>
  </si>
  <si>
    <t>Relevansi penelitian pada UPPS mencakup unsur-unsur sebagai berikut: 
1) memiliki peta jalan yang memayungi tema penelitian dosen dan mahasiswa,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t>
  </si>
  <si>
    <t>UPPS memenuhi 4 unsur relevansi penelitian dosen dan mahasiswa.</t>
  </si>
  <si>
    <t>UPPS memenuhi  unsur 1, 2, dan 3 relevansi penelitian dosen dan mahasiswa.</t>
  </si>
  <si>
    <t>UPPS memenuhi  unsur 1, dan 2 relevansi penelitian dosen dan mahasiswa.</t>
  </si>
  <si>
    <t>UPPS memenuhi  unsur pertama namun penelitian dosen dan mahasiswa tidak sesuai dengan peta jalan.</t>
  </si>
  <si>
    <t>UPPS tidak mempunyai peta jalan penelitian dosen dan mahasiswa.</t>
  </si>
  <si>
    <t>C.7.4.b) Penelitian Dosen dan Mahasiswa</t>
  </si>
  <si>
    <r>
      <t>P</t>
    </r>
    <r>
      <rPr>
        <vertAlign val="subscript"/>
        <sz val="11"/>
        <color rgb="FF000000"/>
        <rFont val="Calibri"/>
        <family val="2"/>
      </rPr>
      <t>PDM</t>
    </r>
    <r>
      <rPr>
        <sz val="11"/>
        <color rgb="FF000000"/>
        <rFont val="Calibri"/>
        <family val="2"/>
      </rPr>
      <t xml:space="preserve"> = (N</t>
    </r>
    <r>
      <rPr>
        <vertAlign val="subscript"/>
        <sz val="11"/>
        <color rgb="FF000000"/>
        <rFont val="Calibri"/>
        <family val="2"/>
      </rPr>
      <t>PM</t>
    </r>
    <r>
      <rPr>
        <sz val="11"/>
        <color rgb="FF000000"/>
        <rFont val="Calibri"/>
        <family val="2"/>
      </rPr>
      <t xml:space="preserve"> / N</t>
    </r>
    <r>
      <rPr>
        <vertAlign val="subscript"/>
        <sz val="11"/>
        <color rgb="FF000000"/>
        <rFont val="Calibri"/>
        <family val="2"/>
      </rPr>
      <t>PkMD</t>
    </r>
    <r>
      <rPr>
        <sz val="11"/>
        <color rgb="FF000000"/>
        <rFont val="Calibri"/>
        <family val="2"/>
      </rPr>
      <t xml:space="preserve">) x 100% </t>
    </r>
  </si>
  <si>
    <r>
      <rPr>
        <b/>
        <sz val="11"/>
        <color rgb="FF000000"/>
        <rFont val="Calibri"/>
        <family val="2"/>
      </rPr>
      <t>C.8
Pengabdian kepada Masyarakat</t>
    </r>
    <r>
      <rPr>
        <sz val="11"/>
        <color rgb="FF000000"/>
        <rFont val="Calibri"/>
        <family val="2"/>
      </rPr>
      <t xml:space="preserve">
C.8.4
Indikator Kinerja Utama
C.8.4.a)
Relevansi PkM</t>
    </r>
  </si>
  <si>
    <t>Relevansi PkM pada UPPS mencakup unsur-unsur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</si>
  <si>
    <t>UPPS memenuhi 4 unsur relevansi PkM dosen dan mahasiswa.</t>
  </si>
  <si>
    <t>UPPS memenuhi  unsur 1, 2, dan 3 relevansi PkM dosen dan mahasiswa.</t>
  </si>
  <si>
    <t>UPPS memenuhi  unsur 1, dan 2 relevansi PkM dosen dan mahasiswa.</t>
  </si>
  <si>
    <t>UPPS memenuhi  unsur pertama namun PkM dosen dan mahasiswa tidak sesuai dengan peta jalan.</t>
  </si>
  <si>
    <t>UPPS tidak mempunyai peta jalan PkM dosen dan mahasiswa.</t>
  </si>
  <si>
    <t>C.8.4.b) PkM Dosen dan Mahasiswa</t>
  </si>
  <si>
    <r>
      <t>P</t>
    </r>
    <r>
      <rPr>
        <vertAlign val="subscript"/>
        <sz val="11"/>
        <color rgb="FF000000"/>
        <rFont val="Calibri"/>
        <family val="2"/>
      </rPr>
      <t>PkMDM</t>
    </r>
    <r>
      <rPr>
        <sz val="11"/>
        <color rgb="FF000000"/>
        <rFont val="Calibri"/>
        <family val="2"/>
      </rPr>
      <t xml:space="preserve"> = (N</t>
    </r>
    <r>
      <rPr>
        <vertAlign val="subscript"/>
        <sz val="11"/>
        <color rgb="FF000000"/>
        <rFont val="Calibri"/>
        <family val="2"/>
      </rPr>
      <t>PkMM</t>
    </r>
    <r>
      <rPr>
        <sz val="11"/>
        <color rgb="FF000000"/>
        <rFont val="Calibri"/>
        <family val="2"/>
      </rPr>
      <t xml:space="preserve"> / N</t>
    </r>
    <r>
      <rPr>
        <vertAlign val="subscript"/>
        <sz val="11"/>
        <color rgb="FF000000"/>
        <rFont val="Calibri"/>
        <family val="2"/>
      </rPr>
      <t>PkMD</t>
    </r>
    <r>
      <rPr>
        <sz val="11"/>
        <color rgb="FF000000"/>
        <rFont val="Calibri"/>
        <family val="2"/>
      </rPr>
      <t xml:space="preserve">) x 100% </t>
    </r>
  </si>
  <si>
    <r>
      <rPr>
        <b/>
        <sz val="11"/>
        <color rgb="FF000000"/>
        <rFont val="Calibri"/>
        <family val="2"/>
      </rPr>
      <t>C.9
Luaran dan Capaian Tridharma</t>
    </r>
    <r>
      <rPr>
        <sz val="11"/>
        <color rgb="FF000000"/>
        <rFont val="Calibri"/>
        <family val="2"/>
      </rPr>
      <t xml:space="preserve">
C.9.4 
Indikator Kinerja Utama
C.9.4.a)
Luaran Dharma Pendidikan</t>
    </r>
  </si>
  <si>
    <t xml:space="preserve">Analisis capaian pembelajaran lulusan memenuhi 3 aspek. </t>
  </si>
  <si>
    <t xml:space="preserve">Analisis capaian pembelajaran lulusan memenuhi 2 aspek. </t>
  </si>
  <si>
    <t xml:space="preserve">Analisis capaian pembelajaran lulusan memenuhi 1 aspek. </t>
  </si>
  <si>
    <t xml:space="preserve">Analisis capaian pembelajaran lulusan tidak memenuhi ketiga aspek. </t>
  </si>
  <si>
    <t>Tidak dilakukan analisis capaian pembelajaran lulusan.</t>
  </si>
  <si>
    <t>IPK lulusan.
Tabel 8.a LKPS</t>
  </si>
  <si>
    <t>Jumlah Lulusan pada TS-2</t>
  </si>
  <si>
    <t>Jumlah Lulusan pada TS-1</t>
  </si>
  <si>
    <t>Jumlah Lulusan pada TS</t>
  </si>
  <si>
    <t>IPK Rata-rata pada TS-2</t>
  </si>
  <si>
    <t>IPK Rata-rata pada TS-1</t>
  </si>
  <si>
    <t>IPK Rata-rata pada TS</t>
  </si>
  <si>
    <t>Prestasi mahasiswa di bidang akademik dalam 3 tahun terakhir.
Tabel 8.b.1) LKPS</t>
  </si>
  <si>
    <r>
      <t>N</t>
    </r>
    <r>
      <rPr>
        <vertAlign val="subscript"/>
        <sz val="11"/>
        <color rgb="FF000000"/>
        <rFont val="Calibri"/>
        <family val="2"/>
      </rPr>
      <t>I</t>
    </r>
    <r>
      <rPr>
        <sz val="11"/>
        <color rgb="FF000000"/>
        <rFont val="Calibri"/>
        <family val="2"/>
      </rPr>
      <t xml:space="preserve"> = Jumlah prestasi akademik internasional.</t>
    </r>
  </si>
  <si>
    <r>
      <t>N</t>
    </r>
    <r>
      <rPr>
        <vertAlign val="subscript"/>
        <sz val="11"/>
        <color rgb="FF000000"/>
        <rFont val="Calibri"/>
        <family val="2"/>
      </rPr>
      <t>N</t>
    </r>
    <r>
      <rPr>
        <sz val="11"/>
        <color rgb="FF000000"/>
        <rFont val="Calibri"/>
        <family val="2"/>
      </rPr>
      <t xml:space="preserve"> = Jumlah prestasi akademik nasional.</t>
    </r>
  </si>
  <si>
    <r>
      <t>N</t>
    </r>
    <r>
      <rPr>
        <vertAlign val="subscript"/>
        <sz val="11"/>
        <color rgb="FF000000"/>
        <rFont val="Calibri"/>
        <family val="2"/>
      </rPr>
      <t>W</t>
    </r>
    <r>
      <rPr>
        <sz val="11"/>
        <color rgb="FF000000"/>
        <rFont val="Calibri"/>
        <family val="2"/>
      </rPr>
      <t xml:space="preserve"> = Jumlah prestasi akademik wilayah/lokal.</t>
    </r>
  </si>
  <si>
    <r>
      <t>R</t>
    </r>
    <r>
      <rPr>
        <vertAlign val="subscript"/>
        <sz val="11"/>
        <color rgb="FF000000"/>
        <rFont val="Calibri"/>
        <family val="2"/>
      </rPr>
      <t>I</t>
    </r>
    <r>
      <rPr>
        <sz val="11"/>
        <color rgb="FF000000"/>
        <rFont val="Calibri"/>
        <family val="2"/>
      </rPr>
      <t xml:space="preserve"> = N</t>
    </r>
    <r>
      <rPr>
        <vertAlign val="subscript"/>
        <sz val="11"/>
        <color rgb="FF000000"/>
        <rFont val="Calibri"/>
        <family val="2"/>
      </rPr>
      <t>I</t>
    </r>
    <r>
      <rPr>
        <sz val="11"/>
        <color rgb="FF000000"/>
        <rFont val="Calibri"/>
        <family val="2"/>
      </rPr>
      <t xml:space="preserve"> / N</t>
    </r>
    <r>
      <rPr>
        <vertAlign val="subscript"/>
        <sz val="11"/>
        <color rgb="FF000000"/>
        <rFont val="Calibri"/>
        <family val="2"/>
      </rPr>
      <t>M</t>
    </r>
  </si>
  <si>
    <r>
      <t>R</t>
    </r>
    <r>
      <rPr>
        <vertAlign val="subscript"/>
        <sz val="11"/>
        <color rgb="FF000000"/>
        <rFont val="Calibri"/>
        <family val="2"/>
      </rPr>
      <t>N</t>
    </r>
    <r>
      <rPr>
        <sz val="11"/>
        <color rgb="FF000000"/>
        <rFont val="Calibri"/>
        <family val="2"/>
      </rPr>
      <t xml:space="preserve"> = N</t>
    </r>
    <r>
      <rPr>
        <vertAlign val="subscript"/>
        <sz val="11"/>
        <color rgb="FF000000"/>
        <rFont val="Calibri"/>
        <family val="2"/>
      </rPr>
      <t>N</t>
    </r>
    <r>
      <rPr>
        <sz val="11"/>
        <color rgb="FF000000"/>
        <rFont val="Calibri"/>
        <family val="2"/>
      </rPr>
      <t xml:space="preserve"> / N</t>
    </r>
    <r>
      <rPr>
        <vertAlign val="subscript"/>
        <sz val="11"/>
        <color rgb="FF000000"/>
        <rFont val="Calibri"/>
        <family val="2"/>
      </rPr>
      <t>M</t>
    </r>
  </si>
  <si>
    <r>
      <t>R</t>
    </r>
    <r>
      <rPr>
        <vertAlign val="subscript"/>
        <sz val="11"/>
        <color rgb="FF000000"/>
        <rFont val="Calibri"/>
        <family val="2"/>
      </rPr>
      <t>W</t>
    </r>
    <r>
      <rPr>
        <sz val="11"/>
        <color rgb="FF000000"/>
        <rFont val="Calibri"/>
        <family val="2"/>
      </rPr>
      <t xml:space="preserve"> = N</t>
    </r>
    <r>
      <rPr>
        <vertAlign val="subscript"/>
        <sz val="11"/>
        <color rgb="FF000000"/>
        <rFont val="Calibri"/>
        <family val="2"/>
      </rPr>
      <t>W</t>
    </r>
    <r>
      <rPr>
        <sz val="11"/>
        <color rgb="FF000000"/>
        <rFont val="Calibri"/>
        <family val="2"/>
      </rPr>
      <t xml:space="preserve"> / N</t>
    </r>
    <r>
      <rPr>
        <vertAlign val="subscript"/>
        <sz val="11"/>
        <color rgb="FF000000"/>
        <rFont val="Calibri"/>
        <family val="2"/>
      </rPr>
      <t>M</t>
    </r>
  </si>
  <si>
    <t>2: RI = 0 DAN RN = 0 DAN RW ≥ c</t>
  </si>
  <si>
    <t>0-2: RI = 0 DAN RN = 0 DAN RW &lt; c</t>
  </si>
  <si>
    <t>Prestasi mahasiswa di bidang nonakademik dalam 3 tahun terakhir.
Tabel 8.b.2) LKPS</t>
  </si>
  <si>
    <r>
      <t>N</t>
    </r>
    <r>
      <rPr>
        <vertAlign val="subscript"/>
        <sz val="11"/>
        <color rgb="FF000000"/>
        <rFont val="Calibri"/>
        <family val="2"/>
      </rPr>
      <t>I</t>
    </r>
    <r>
      <rPr>
        <sz val="11"/>
        <color rgb="FF000000"/>
        <rFont val="Calibri"/>
        <family val="2"/>
      </rPr>
      <t xml:space="preserve"> = Jumlah prestasi nonakademik internasional.</t>
    </r>
  </si>
  <si>
    <r>
      <t>N</t>
    </r>
    <r>
      <rPr>
        <vertAlign val="subscript"/>
        <sz val="11"/>
        <color rgb="FF000000"/>
        <rFont val="Calibri"/>
        <family val="2"/>
      </rPr>
      <t>N</t>
    </r>
    <r>
      <rPr>
        <sz val="11"/>
        <color rgb="FF000000"/>
        <rFont val="Calibri"/>
        <family val="2"/>
      </rPr>
      <t xml:space="preserve"> = Jumlah prestasi nonakademik nasional.</t>
    </r>
  </si>
  <si>
    <r>
      <t>N</t>
    </r>
    <r>
      <rPr>
        <vertAlign val="subscript"/>
        <sz val="11"/>
        <color rgb="FF000000"/>
        <rFont val="Calibri"/>
        <family val="2"/>
      </rPr>
      <t>W</t>
    </r>
    <r>
      <rPr>
        <sz val="11"/>
        <color rgb="FF000000"/>
        <rFont val="Calibri"/>
        <family val="2"/>
      </rPr>
      <t xml:space="preserve"> = Jumlah prestasi nonakademik wilayah/lokal.</t>
    </r>
  </si>
  <si>
    <t>Masa studi.
Tabel 8.c LKPS</t>
  </si>
  <si>
    <t>Jumlah mahasiswa diterima pada TS-6</t>
  </si>
  <si>
    <t>Jumlah mahasiswa yang lulus pada akhir TS-3</t>
  </si>
  <si>
    <t>Jumlah mahasiswa yang lulus pada akhir TS-2</t>
  </si>
  <si>
    <t>Jumlah mahasiswa yang lulus pada akhir TS-1</t>
  </si>
  <si>
    <t>Jumlah mahasiswa yang lulus pada akhir TS</t>
  </si>
  <si>
    <t>MS = Rata-rata masa studi lulusan (Tahun)</t>
  </si>
  <si>
    <t>Kelulusan tepat waktu.
Tabel 8.c LKPS</t>
  </si>
  <si>
    <t>Jumlah Mahasiswa Diterima pada TS-6</t>
  </si>
  <si>
    <t>Jumlah Mahasiswa Diterima pada TS-5</t>
  </si>
  <si>
    <t>Jumlah Mahasiswa Diterima pada TS-4</t>
  </si>
  <si>
    <t>Jumlah Mahasiswa Diterima pada TS-3</t>
  </si>
  <si>
    <t>Jumlah Mahasiswa yang Lulus pada Akhir TS-3</t>
  </si>
  <si>
    <t>Jumlah Mahasiswa yang Lulus pada Akhir TS-2</t>
  </si>
  <si>
    <t>Jumlah Mahasiswa yang Lulus pada Akhir TS-1</t>
  </si>
  <si>
    <t>Jumlah Mahasiswa yang Lulus pada Akhir TS</t>
  </si>
  <si>
    <t>PTW = Persentase kelulusan tepat waktu.</t>
  </si>
  <si>
    <t>Keberhasilan studi.
Tabel 8.c LKPS</t>
  </si>
  <si>
    <t>PPS = Persentase keberhasilan studi.</t>
  </si>
  <si>
    <t xml:space="preserve">Pelaksanaan tracer study yang mencakup 5 aspek sebagai berikut: 
1) pelaksanaan tracer study terkoordinasi di tingkat PT,
2) kegiatan tracer study dilakukan secara reguler setiap tahun dan terdokumentasi,
3) isi kuesioner mencakup seluruh pertanyaan inti tracer study DIKTI.
4) ditargetkan pada seluruh populasi (lulusan TS-4 s.d. TS-2),
5) hasilnya disosialisasikan dan digunakan untuk pengembangan kurikulum dan pembelajaran. </t>
  </si>
  <si>
    <t>Tracer study yang dilakukan UPPS telah mencakup 5 aspek.</t>
  </si>
  <si>
    <t>Tracer study yang dilakukan UPPS telah mencakup 4 aspek.</t>
  </si>
  <si>
    <t>Tracer study yang dilakukan UPPS telah mencakup 3 aspek.</t>
  </si>
  <si>
    <t>Tracer study yang dilakukan UPPS telah mencakup 2 aspek.</t>
  </si>
  <si>
    <t>UPPS tidak melaksanakan tracer study.</t>
  </si>
  <si>
    <t>STUDI PENELUSURAN LULUSAN
TABEL REFERENSI 8.d.1)</t>
  </si>
  <si>
    <r>
      <t>N</t>
    </r>
    <r>
      <rPr>
        <vertAlign val="subscript"/>
        <sz val="11"/>
        <color rgb="FF000000"/>
        <rFont val="Calibri"/>
        <family val="2"/>
      </rPr>
      <t>L4</t>
    </r>
    <r>
      <rPr>
        <sz val="11"/>
        <color rgb="FF000000"/>
        <rFont val="Calibri"/>
        <family val="2"/>
      </rPr>
      <t xml:space="preserve"> = Jumlah lulusan pada TS-4</t>
    </r>
  </si>
  <si>
    <r>
      <t>N</t>
    </r>
    <r>
      <rPr>
        <vertAlign val="subscript"/>
        <sz val="11"/>
        <color rgb="FF000000"/>
        <rFont val="Calibri"/>
        <family val="2"/>
      </rPr>
      <t>L3</t>
    </r>
    <r>
      <rPr>
        <sz val="11"/>
        <color rgb="FF000000"/>
        <rFont val="Calibri"/>
        <family val="2"/>
      </rPr>
      <t xml:space="preserve"> = Jumlah lulusan pada TS-3</t>
    </r>
  </si>
  <si>
    <r>
      <t>N</t>
    </r>
    <r>
      <rPr>
        <vertAlign val="subscript"/>
        <sz val="11"/>
        <color rgb="FF000000"/>
        <rFont val="Calibri"/>
        <family val="2"/>
      </rPr>
      <t>L2</t>
    </r>
    <r>
      <rPr>
        <sz val="11"/>
        <color rgb="FF000000"/>
        <rFont val="Calibri"/>
        <family val="2"/>
      </rPr>
      <t xml:space="preserve"> = Jumlah lulusan pada TS-2</t>
    </r>
  </si>
  <si>
    <r>
      <t>N</t>
    </r>
    <r>
      <rPr>
        <vertAlign val="subscript"/>
        <sz val="11"/>
        <color rgb="FF000000"/>
        <rFont val="Calibri"/>
        <family val="2"/>
      </rPr>
      <t>J4</t>
    </r>
    <r>
      <rPr>
        <sz val="11"/>
        <color rgb="FF000000"/>
        <rFont val="Calibri"/>
        <family val="2"/>
      </rPr>
      <t xml:space="preserve"> = Jumlah lulusan pada TS-4 yang terlacak</t>
    </r>
  </si>
  <si>
    <r>
      <t>N</t>
    </r>
    <r>
      <rPr>
        <vertAlign val="subscript"/>
        <sz val="11"/>
        <color rgb="FF000000"/>
        <rFont val="Calibri"/>
        <family val="2"/>
      </rPr>
      <t>J3</t>
    </r>
    <r>
      <rPr>
        <sz val="11"/>
        <color rgb="FF000000"/>
        <rFont val="Calibri"/>
        <family val="2"/>
      </rPr>
      <t xml:space="preserve"> = Jumlah lulusan pada TS-3 yang terlacak</t>
    </r>
  </si>
  <si>
    <r>
      <t>N</t>
    </r>
    <r>
      <rPr>
        <vertAlign val="subscript"/>
        <sz val="11"/>
        <color rgb="FF000000"/>
        <rFont val="Calibri"/>
        <family val="2"/>
      </rPr>
      <t>J3</t>
    </r>
    <r>
      <rPr>
        <sz val="11"/>
        <color rgb="FF000000"/>
        <rFont val="Calibri"/>
        <family val="2"/>
      </rPr>
      <t xml:space="preserve"> = Jumlah lulusan pada TS-2 yang terlacak</t>
    </r>
  </si>
  <si>
    <t>Persentase responden lulusan</t>
  </si>
  <si>
    <r>
      <t>P</t>
    </r>
    <r>
      <rPr>
        <vertAlign val="subscript"/>
        <sz val="11"/>
        <color rgb="FF000000"/>
        <rFont val="Calibri"/>
        <family val="2"/>
      </rPr>
      <t>rmin</t>
    </r>
    <r>
      <rPr>
        <sz val="11"/>
        <color rgb="FF000000"/>
        <rFont val="Calibri"/>
        <family val="2"/>
      </rPr>
      <t xml:space="preserve"> = Persentase responden minimum</t>
    </r>
  </si>
  <si>
    <t>Thn Lulus TS-4</t>
  </si>
  <si>
    <r>
      <t>Jumlah lulusan dengan W</t>
    </r>
    <r>
      <rPr>
        <sz val="11"/>
        <color rgb="FF000000"/>
        <rFont val="Calibri"/>
        <family val="2"/>
      </rPr>
      <t>T &lt; 6 bulan</t>
    </r>
  </si>
  <si>
    <r>
      <t>Jumlah lulusan dengan 6 bulan ≤ W</t>
    </r>
    <r>
      <rPr>
        <sz val="11"/>
        <color rgb="FF000000"/>
        <rFont val="Calibri"/>
        <family val="2"/>
      </rPr>
      <t>T ≤ 18 bulan</t>
    </r>
  </si>
  <si>
    <r>
      <t>Jumlah lulusan dengan W</t>
    </r>
    <r>
      <rPr>
        <sz val="11"/>
        <color rgb="FF000000"/>
        <rFont val="Calibri"/>
        <family val="2"/>
      </rPr>
      <t>T &gt; 18 bulan</t>
    </r>
  </si>
  <si>
    <t>Thn Lulus TS-3</t>
  </si>
  <si>
    <t>Thn Lulus TS-2</t>
  </si>
  <si>
    <t>mid1 =</t>
  </si>
  <si>
    <t>mid2 =</t>
  </si>
  <si>
    <t>mid3 =</t>
  </si>
  <si>
    <t>WT = Rata-rata masa tunggu lulusan (bulan)</t>
  </si>
  <si>
    <t>Skor Awal</t>
  </si>
  <si>
    <t>STUDI PENELUSURAN LULUSAN
TABEL REFERENSI 8.d.2)</t>
  </si>
  <si>
    <r>
      <t>N</t>
    </r>
    <r>
      <rPr>
        <vertAlign val="subscript"/>
        <sz val="11"/>
        <color rgb="FF000000"/>
        <rFont val="Calibri"/>
        <family val="2"/>
      </rPr>
      <t>J2</t>
    </r>
    <r>
      <rPr>
        <sz val="11"/>
        <color rgb="FF000000"/>
        <rFont val="Calibri"/>
        <family val="2"/>
      </rPr>
      <t xml:space="preserve"> = Jumlah lulusan pada TS-2 yang terlacak</t>
    </r>
  </si>
  <si>
    <t>Kesesuaian bidang kerja. 
Tabel 8.d.2) LKPS</t>
  </si>
  <si>
    <t>Jumlah lulusan dengan kesesuaian bidang kerja rendah</t>
  </si>
  <si>
    <t>Jumlah lulusan dengan kesesuaian bidang kerja sedang</t>
  </si>
  <si>
    <t>Jumlah lulusan dengan kesesuaian bidang kerja tinggi</t>
  </si>
  <si>
    <t>rendah</t>
  </si>
  <si>
    <t>sedang</t>
  </si>
  <si>
    <t>tinggi</t>
  </si>
  <si>
    <t>PBS = Kesesuaian bidang kerja lulusan saat mendapatkan pekerjaan pertama.</t>
  </si>
  <si>
    <t>STUDI PENELUSURAN LULUSAN
TABEL REFERENSI 8.e.1)</t>
  </si>
  <si>
    <r>
      <t>N</t>
    </r>
    <r>
      <rPr>
        <vertAlign val="subscript"/>
        <sz val="11"/>
        <color rgb="FF000000"/>
        <rFont val="Calibri"/>
        <family val="2"/>
      </rPr>
      <t>J4</t>
    </r>
    <r>
      <rPr>
        <sz val="11"/>
        <color rgb="FF000000"/>
        <rFont val="Calibri"/>
        <family val="2"/>
      </rPr>
      <t xml:space="preserve"> = Jumlah lulusan pada TS-4 yang terlacak (bekerja/berwirausaha)</t>
    </r>
  </si>
  <si>
    <r>
      <t>N</t>
    </r>
    <r>
      <rPr>
        <vertAlign val="subscript"/>
        <sz val="11"/>
        <color rgb="FF000000"/>
        <rFont val="Calibri"/>
        <family val="2"/>
      </rPr>
      <t>J3</t>
    </r>
    <r>
      <rPr>
        <sz val="11"/>
        <color rgb="FF000000"/>
        <rFont val="Calibri"/>
        <family val="2"/>
      </rPr>
      <t xml:space="preserve"> = Jumlah lulusan pada TS-3 yang terlacak (bekerja/berwirausaha)</t>
    </r>
  </si>
  <si>
    <r>
      <t>N</t>
    </r>
    <r>
      <rPr>
        <vertAlign val="subscript"/>
        <sz val="11"/>
        <color rgb="FF000000"/>
        <rFont val="Calibri"/>
        <family val="2"/>
      </rPr>
      <t>J2</t>
    </r>
    <r>
      <rPr>
        <sz val="11"/>
        <color rgb="FF000000"/>
        <rFont val="Calibri"/>
        <family val="2"/>
      </rPr>
      <t xml:space="preserve"> = Jumlah lulusan pada TS-2 yang terlacak (bekerja/berwirausaha)</t>
    </r>
  </si>
  <si>
    <t>Tingkat dan ukuran tempat kerja lulusan.
Tabel 8.e.1) LKPS</t>
  </si>
  <si>
    <t>Tahun Lulus TS-4</t>
  </si>
  <si>
    <t>NI = Jumlah lulusan yang bekerja di badan usaha tingkat multi nasional/internasional.</t>
  </si>
  <si>
    <t>NN = Jumlah lulusan yang bekerja di badan usaha tingkat nasional atau berwirausaha yang berizin.</t>
  </si>
  <si>
    <t>NW = Jumlah lulusan yang bekerja di badan usaha tingkat wilayah/lokal atau berwirausaha tidak berizin.</t>
  </si>
  <si>
    <t>Tahun Lulus TS-3</t>
  </si>
  <si>
    <t>Tahun Lulus TS-2</t>
  </si>
  <si>
    <r>
      <t>R</t>
    </r>
    <r>
      <rPr>
        <vertAlign val="subscript"/>
        <sz val="11"/>
        <color rgb="FF000000"/>
        <rFont val="Calibri"/>
        <family val="2"/>
      </rPr>
      <t>I</t>
    </r>
    <r>
      <rPr>
        <sz val="11"/>
        <color rgb="FF000000"/>
        <rFont val="Calibri"/>
        <family val="2"/>
      </rPr>
      <t xml:space="preserve"> = N</t>
    </r>
    <r>
      <rPr>
        <vertAlign val="subscript"/>
        <sz val="11"/>
        <color rgb="FF000000"/>
        <rFont val="Calibri"/>
        <family val="2"/>
      </rPr>
      <t>I</t>
    </r>
    <r>
      <rPr>
        <sz val="11"/>
        <color rgb="FF000000"/>
        <rFont val="Calibri"/>
        <family val="2"/>
      </rPr>
      <t xml:space="preserve"> / N</t>
    </r>
    <r>
      <rPr>
        <vertAlign val="subscript"/>
        <sz val="11"/>
        <color rgb="FF000000"/>
        <rFont val="Calibri"/>
        <family val="2"/>
      </rPr>
      <t>L</t>
    </r>
  </si>
  <si>
    <r>
      <t>R</t>
    </r>
    <r>
      <rPr>
        <vertAlign val="subscript"/>
        <sz val="11"/>
        <color rgb="FF000000"/>
        <rFont val="Calibri"/>
        <family val="2"/>
      </rPr>
      <t>N</t>
    </r>
    <r>
      <rPr>
        <sz val="11"/>
        <color rgb="FF000000"/>
        <rFont val="Calibri"/>
        <family val="2"/>
      </rPr>
      <t xml:space="preserve"> = N</t>
    </r>
    <r>
      <rPr>
        <vertAlign val="subscript"/>
        <sz val="11"/>
        <color rgb="FF000000"/>
        <rFont val="Calibri"/>
        <family val="2"/>
      </rPr>
      <t>N</t>
    </r>
    <r>
      <rPr>
        <sz val="11"/>
        <color rgb="FF000000"/>
        <rFont val="Calibri"/>
        <family val="2"/>
      </rPr>
      <t xml:space="preserve"> / N</t>
    </r>
    <r>
      <rPr>
        <vertAlign val="subscript"/>
        <sz val="11"/>
        <color rgb="FF000000"/>
        <rFont val="Calibri"/>
        <family val="2"/>
      </rPr>
      <t>L</t>
    </r>
  </si>
  <si>
    <r>
      <t>R</t>
    </r>
    <r>
      <rPr>
        <vertAlign val="subscript"/>
        <sz val="11"/>
        <color rgb="FF000000"/>
        <rFont val="Calibri"/>
        <family val="2"/>
      </rPr>
      <t>W</t>
    </r>
    <r>
      <rPr>
        <sz val="11"/>
        <color rgb="FF000000"/>
        <rFont val="Calibri"/>
        <family val="2"/>
      </rPr>
      <t xml:space="preserve"> = N</t>
    </r>
    <r>
      <rPr>
        <vertAlign val="subscript"/>
        <sz val="11"/>
        <color rgb="FF000000"/>
        <rFont val="Calibri"/>
        <family val="2"/>
      </rPr>
      <t>W</t>
    </r>
    <r>
      <rPr>
        <sz val="11"/>
        <color rgb="FF000000"/>
        <rFont val="Calibri"/>
        <family val="2"/>
      </rPr>
      <t xml:space="preserve"> / N</t>
    </r>
    <r>
      <rPr>
        <vertAlign val="subscript"/>
        <sz val="11"/>
        <color rgb="FF000000"/>
        <rFont val="Calibri"/>
        <family val="2"/>
      </rPr>
      <t>L</t>
    </r>
  </si>
  <si>
    <t>STUDI PENELUSURAN LULUSAN
TABEL REFERENSI 8.e.2)</t>
  </si>
  <si>
    <r>
      <t>N</t>
    </r>
    <r>
      <rPr>
        <vertAlign val="subscript"/>
        <sz val="11"/>
        <color rgb="FF000000"/>
        <rFont val="Calibri"/>
        <family val="2"/>
      </rPr>
      <t>J4</t>
    </r>
    <r>
      <rPr>
        <sz val="11"/>
        <color rgb="FF000000"/>
        <rFont val="Calibri"/>
        <family val="2"/>
      </rPr>
      <t xml:space="preserve"> = Jumlah lulusan pada TS-4 yang dinilai oleh pengguna</t>
    </r>
  </si>
  <si>
    <r>
      <t>N</t>
    </r>
    <r>
      <rPr>
        <vertAlign val="subscript"/>
        <sz val="11"/>
        <color rgb="FF000000"/>
        <rFont val="Calibri"/>
        <family val="2"/>
      </rPr>
      <t>J3</t>
    </r>
    <r>
      <rPr>
        <sz val="11"/>
        <color rgb="FF000000"/>
        <rFont val="Calibri"/>
        <family val="2"/>
      </rPr>
      <t xml:space="preserve"> = Jumlah lulusan pada TS-3 yang dinilai oleh pengguna</t>
    </r>
  </si>
  <si>
    <r>
      <t>N</t>
    </r>
    <r>
      <rPr>
        <vertAlign val="subscript"/>
        <sz val="11"/>
        <color rgb="FF000000"/>
        <rFont val="Calibri"/>
        <family val="2"/>
      </rPr>
      <t>J2</t>
    </r>
    <r>
      <rPr>
        <sz val="11"/>
        <color rgb="FF000000"/>
        <rFont val="Calibri"/>
        <family val="2"/>
      </rPr>
      <t xml:space="preserve"> = Jumlah lulusan pada TS-2 yang dinilai oleh pengguna</t>
    </r>
  </si>
  <si>
    <t>Persentase responden pengguna lulusan</t>
  </si>
  <si>
    <t>Tingkat kepuasan pengguna lulusan.
Tabel 8.e.2) LKPS</t>
  </si>
  <si>
    <t>TK1</t>
  </si>
  <si>
    <t>Keahlian</t>
  </si>
  <si>
    <t>TK2</t>
  </si>
  <si>
    <t>Bahasa</t>
  </si>
  <si>
    <t>TK3</t>
  </si>
  <si>
    <t>Teknologi Informasi</t>
  </si>
  <si>
    <t>TK4</t>
  </si>
  <si>
    <t>Komunikasi</t>
  </si>
  <si>
    <t>TK5</t>
  </si>
  <si>
    <t>TK6</t>
  </si>
  <si>
    <t>Pengembangan Diri</t>
  </si>
  <si>
    <t>TK7</t>
  </si>
  <si>
    <t xml:space="preserve">C.9.4.b) Luaran Dharma Penelitian dan PkM </t>
  </si>
  <si>
    <r>
      <t>N</t>
    </r>
    <r>
      <rPr>
        <vertAlign val="subscript"/>
        <sz val="11"/>
        <color rgb="FF000000"/>
        <rFont val="Calibri"/>
        <family val="2"/>
      </rPr>
      <t>M</t>
    </r>
    <r>
      <rPr>
        <sz val="11"/>
        <color rgb="FF000000"/>
        <rFont val="Calibri"/>
        <family val="2"/>
      </rPr>
      <t xml:space="preserve"> = Jumlah mahasiswa pada saat TS. </t>
    </r>
  </si>
  <si>
    <t>Luaran penelitian dan PkM yang dihasilkan mahasiswa, baik secara mandiri atau bersama DTPS dalam 3 tahun terakhir.
Tabel 8.f.4) LKPS</t>
  </si>
  <si>
    <r>
      <t>N</t>
    </r>
    <r>
      <rPr>
        <vertAlign val="subscript"/>
        <sz val="11"/>
        <color rgb="FF000000"/>
        <rFont val="Calibri"/>
        <family val="2"/>
      </rPr>
      <t>LP</t>
    </r>
    <r>
      <rPr>
        <sz val="11"/>
        <color rgb="FF000000"/>
        <rFont val="Calibri"/>
        <family val="2"/>
      </rPr>
      <t xml:space="preserve"> = (2 x (N</t>
    </r>
    <r>
      <rPr>
        <vertAlign val="subscript"/>
        <sz val="11"/>
        <color rgb="FF000000"/>
        <rFont val="Calibri"/>
        <family val="2"/>
      </rPr>
      <t>A</t>
    </r>
    <r>
      <rPr>
        <sz val="11"/>
        <color rgb="FF000000"/>
        <rFont val="Calibri"/>
        <family val="2"/>
      </rPr>
      <t xml:space="preserve"> + N</t>
    </r>
    <r>
      <rPr>
        <vertAlign val="subscript"/>
        <sz val="11"/>
        <color rgb="FF000000"/>
        <rFont val="Calibri"/>
        <family val="2"/>
      </rPr>
      <t>B</t>
    </r>
    <r>
      <rPr>
        <sz val="11"/>
        <color rgb="FF000000"/>
        <rFont val="Calibri"/>
        <family val="2"/>
      </rPr>
      <t xml:space="preserve"> + N</t>
    </r>
    <r>
      <rPr>
        <vertAlign val="subscript"/>
        <sz val="11"/>
        <color rgb="FF000000"/>
        <rFont val="Calibri"/>
        <family val="2"/>
      </rPr>
      <t>C</t>
    </r>
    <r>
      <rPr>
        <sz val="11"/>
        <color rgb="FF000000"/>
        <rFont val="Calibri"/>
        <family val="2"/>
      </rPr>
      <t>) + N</t>
    </r>
    <r>
      <rPr>
        <vertAlign val="subscript"/>
        <sz val="11"/>
        <color rgb="FF000000"/>
        <rFont val="Calibri"/>
        <family val="2"/>
      </rPr>
      <t>D</t>
    </r>
    <r>
      <rPr>
        <sz val="11"/>
        <color rgb="FF000000"/>
        <rFont val="Calibri"/>
        <family val="2"/>
      </rPr>
      <t>)</t>
    </r>
  </si>
  <si>
    <t>D  Analisis dan Penetapan Program Pengembangan
D.1 
Analisis dan Capaian Kinerja</t>
  </si>
  <si>
    <t>Keserbacakupan (kelengkapan, keluasan, dan kedalaman), ketepatan, ketajaman, dan kesesuaian analisis capaian kinerja serta konsistensi dengan setiap kriteria.</t>
  </si>
  <si>
    <t>UPPS telah melakukan analisis capaian kinerja yang: 
1) analisisnya didukung oleh data/informasi yang relevan (merujuk pada pencapaian standar mutu perguruan tinggi) dan berkualitas (andal dan memadai) yang didukung oleh keberadaan pangkalan data institusi yang terintegrasi.
2) konsisten dengan seluruh kriteria yang diuraikan sebelumnya, 
3) analisisnya dilakukan secara komprehensif, tepat, dan tajam untuk mengidentifikasi akar masalah di  UPPS.
4) hasilnya dipublikasikan kepada para pemangku kepentingan internal dan eksternal serta mudah diakses.</t>
  </si>
  <si>
    <t>UPPS telah melakukan analisis capaian kinerja yang: 
1) analisisnya didukung oleh data/informasi yang relevan (merujuk pada pencapaian standar mutu perguruan tinggi) dan berkualitas (andal dan memadai) yang didukung oleh keberadaan pangkalan data institusi yang belum terintegrasi.
2) konsisten dengan sebagian besar (7 s.d. 8) kriteria yang diuraikan sebelumnya, 
3) analisisnya dilakukan secara komprehensif dan tepat untuk mengidentifikasi akar masalah di UPPS.
4) hasilnya dipublikasikan kepada para pemangku kepentingan internal serta mudah diakses.</t>
  </si>
  <si>
    <t>UPPS telah melakukan analisis capaian kinerja yang: 
1) analisisnya didukung oleh data/informasi yang relevan (merujuk pada pencapaian standar mutu perguruan tinggi) dan berkualitas (andal dan memadai).
2) konsisten dengan sebagian (5 s.d. 6) kriteria yang diuraikan sebelumnya, 
3) analisisnya dilakukan secara komprehensif untuk mengidentifikasi akar masalah di UPPS.
4) hasilnya dipublikasikan kepada para pemangku kepentingan internal.</t>
  </si>
  <si>
    <t>UPPS telah melakukan analisis capaian kinerja yang: 
1) analisisnya tidak sepenuhnya didukung oleh data/informasi yang relevan (merujuk pada pencapaian standar mutu perguruan tinggi) dan berkualitas (andal dan memadai).
2) konsisten dengan sebagian kecil (kurang dari 5) kriteria yang diuraikan sebelumnya, 
3) analisisnya dilakukan tidak secara komprehensif untuk mengidentifikasi akar masalah di UPPS.
4) hasilnya tidak dipublikasikan.</t>
  </si>
  <si>
    <t>UPPS tidak melakukan analisis capaian kinerja.</t>
  </si>
  <si>
    <t>D.2 
Analisis SWOT atau Analisis Lain yang Relevan</t>
  </si>
  <si>
    <t>Ketepatan analisis SWOT atau analisis yang relevan di dalam mengembangkan strategi.</t>
  </si>
  <si>
    <t>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3) merumuskan strategi pengembangan UPPS yang berkesesuaian, dan
4) menghasilkan program-program pengembangan alternatif yang tepat.</t>
  </si>
  <si>
    <t>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dan
3) merumuskan strategi pengembangan UPPS yang berkesesuaian.</t>
  </si>
  <si>
    <t>UPPS melakukan analisis SWOT atau analisis lain yang relevan, serta memenuhi aspek-aspek sebagai berikut:
1) melakukan identifikasi kekuatan atau faktor pendorong, kelemahan atau faktor penghambat, peluang dan ancaman yang dihadapi UPPS dilakukan secara tepat, dan 
2) memiliki keterkaitan dengan hasil analisis capaian kinerja.</t>
  </si>
  <si>
    <t>UPPS melakukan analisis SWOT atau analisis lain yang memenuhi aspek-aspek sebagai berikut:
1) melakukan identifikasi kekuatan atau faktor pendorong, kelemahan atau faktor penghambat, peluang dan ancaman yang dihadapi UPPS, dan
2) memiliki keterkaitan dengan hasil analisis capaian kinerja, namun tidak terstruktur dan tidak sistematis.</t>
  </si>
  <si>
    <t>UPPS tidak melakukan analisis untuk mengembangkan strategi.</t>
  </si>
  <si>
    <t>D.3
Program Pengembangan</t>
  </si>
  <si>
    <t>Ketepatan di dalam menetapkan prioritas program pengembangan.</t>
  </si>
  <si>
    <t>UPPS menetapkan prioritas program pengembangan berdasarkan hasil analisis SWOT atau analisis lainnya yang mempertimbangkan secara komprehensif:
1) kapasitas UPPS,
2) kebutuhan UPPS dan PS di masa depan,
3) rencana strategis UPPS yang berlaku,
4) aspirasi dari pemangku kepentingan internal dan eksternal, dan
5) program yang menjamin keberlanjutan.</t>
  </si>
  <si>
    <t>UPPS menetapkan prioritas program pengembangan berdasarkan hasil analisis SWOT atau analisis lainnya yang mempertimbangkan secara komprehensif:
1) kapasitas UPPS,
2) kebutuhan UPPS dan PS di masa depan,
3) rencana strategis UPPS yang berlaku, dan
4) aspirasi dari pemangku kepentingan internal.</t>
  </si>
  <si>
    <t>UPPS menetapkan prioritas program pengembangan berdasarkan hasil analisis SWOT atau analisis lainnya yang mempertimbangkan secara komprehensif:
1) kapasitas UPPS,
2) kebutuhan UPPS dan PS di masa depan, dan
3) rencana strategis UPPS yang berlaku.</t>
  </si>
  <si>
    <t>UPPS menetapkan prioritas program pengembangan namun belum mempertimbangan secara komprehensif:
1) kapasitas UPPS,
2) kebutuhan UPPS dan PS, dan
3) rencana strategis UPPS yang berlaku.</t>
  </si>
  <si>
    <t>UPPS tidak menetapkan prioritas program pengembangan.</t>
  </si>
  <si>
    <t xml:space="preserve">D.4 
Program Keberlanjutan </t>
  </si>
  <si>
    <t>UPPS memiliki kebijakan, ketersediaan sumberdaya, kemampuan melaksanakan, dan kerealistikan program.</t>
  </si>
  <si>
    <t>UPPS memiliki kebijakan dan upaya yang diturunkan ke dalam berbagai peraturan untuk menjamin keberlanjutan program yang mencakup:
1) alokasi sumber daya, 
2) kemampuan melaksanakan,
3) rencana penjaminan mutu yang berkelanjutan, dan 
4) keberadaan dukungan stakeholders eksternal.</t>
  </si>
  <si>
    <t>UPPS memiliki kebijakan dan upaya yang diturunkan ke dalam berbagai peraturan untuk menjamin keberlanjutan program yang mencakup:
1) alokasi sumber daya, 
2) kemampuan melaksanakan, dan
3) rencana penjaminan mutu yang berkelanjutan.</t>
  </si>
  <si>
    <t>UPPS memiliki kebijakan dan upaya untuk menjamin keberlanjutan program yang mencakup:
1) alokasi sumber daya, 
2) kemampuan melaksanakan, dan
3) rencana penjaminan mutu yang berkelanjutan.</t>
  </si>
  <si>
    <t>UPPS memiliki kebijakan dan upaya namun belum cukup untuk menjamin keberlanjutan program.</t>
  </si>
  <si>
    <t>UPPS tidak memiliki kebijakan dan upaya untuk menjamin keberlanjutan program.</t>
  </si>
  <si>
    <t>LAPORAN ASESMEN KECUKUPAN</t>
  </si>
  <si>
    <t>PENILAIAN ASESMEN KECUKUPAN</t>
  </si>
  <si>
    <t>Penilaian Individual</t>
  </si>
  <si>
    <t>Nilai Asesmen Kecukupan</t>
  </si>
  <si>
    <t>Nama Asesor:</t>
  </si>
  <si>
    <t>Syarat Perlu Terakreditasi</t>
  </si>
  <si>
    <t>Kode Panel:</t>
  </si>
  <si>
    <t>Syarat Perlu Peringkat Unggul</t>
  </si>
  <si>
    <t>Tanggal Penilaian:</t>
  </si>
  <si>
    <t>Syarat Perlu Peringkat Baik Sekali</t>
  </si>
  <si>
    <t>NO.</t>
  </si>
  <si>
    <t>KRITERIA/ELEMEN/INDIKATOR</t>
  </si>
  <si>
    <t>BOBOT</t>
  </si>
  <si>
    <t>SKOR x BOBOT</t>
  </si>
  <si>
    <t>SYARAT PERLU TERAKREDITASI</t>
  </si>
  <si>
    <t>SYARAT PERLU PERINGKAT 
UNGGUL</t>
  </si>
  <si>
    <t>SYARAT PERLU PERINGKAT 
BAIK SEKALI</t>
  </si>
  <si>
    <r>
      <t xml:space="preserve">A. Kondisi Eksternal
</t>
    </r>
    <r>
      <rPr>
        <sz val="9"/>
        <color rgb="FF000000"/>
        <rFont val="Calibri"/>
        <family val="2"/>
      </rPr>
      <t>Konsistensi dengan hasil analisis SWOT dan/atau analisis lain serta rencana pengembangan ke depan.</t>
    </r>
  </si>
  <si>
    <r>
      <t xml:space="preserve">B. Profil Unit Pengelola Program Studi
</t>
    </r>
    <r>
      <rPr>
        <sz val="9"/>
        <color rgb="FF000000"/>
        <rFont val="Calibri"/>
        <family val="2"/>
      </rPr>
      <t>Keserbacakupan informasi dalam profil dan konsistensi antara profil dengan data dan informasi yang disampaikan pada masing-masing kriteria, serta menunjukkan iklim yang kondusif untuk pengembangan dan reputasi sebagai rujukan di bidang keilmuannya.</t>
    </r>
  </si>
  <si>
    <r>
      <rPr>
        <b/>
        <sz val="9"/>
        <color rgb="FF000000"/>
        <rFont val="Calibri"/>
        <family val="2"/>
      </rPr>
      <t>C. Kriteria
C.1. Visi, Misi, Tujuan dan Strategi</t>
    </r>
    <r>
      <rPr>
        <sz val="9"/>
        <color rgb="FF000000"/>
        <rFont val="Calibri"/>
        <family val="2"/>
      </rPr>
      <t xml:space="preserve">
C.1.4. Indikator Kinerja Utama
Kesesuaian Visi, Misi, Tujuan dan Strategi (VMTS) Unit Pengelola Program Studi (UPPS) terhadap VMTS Perguruan Tinggi (PT) dan visi keilmuan Program Studi (PS) yang dikelolanya.</t>
    </r>
  </si>
  <si>
    <r>
      <rPr>
        <b/>
        <sz val="9"/>
        <color rgb="FF000000"/>
        <rFont val="Calibri"/>
        <family val="2"/>
      </rPr>
      <t>C.2. Tata Pamong, Tata Kelola dan Kerjasama</t>
    </r>
    <r>
      <rPr>
        <sz val="9"/>
        <color rgb="FF000000"/>
        <rFont val="Calibri"/>
        <family val="2"/>
      </rPr>
      <t xml:space="preserve">
C.2.4. Indikator Kinerja Utama
C.2.4.a) Sistem Tata Pamong
A. Kelengkapan struktur organisasi dan keefektifan penyelenggaraan organisasi.
B. Perwujudan good governance dan pemenuhan lima pilar sistem tata pamong, yang mencakup: 1) Kredibel, 2) Transparan, 3) Akuntabel, 4) Bertanggung jawab, 5) Adil.</t>
    </r>
  </si>
  <si>
    <t xml:space="preserve">C.2.4.b) Kepemimpinan dan Kemampuan Manajerial
A. Komitmen pimpinan UPPS.
B. Kapabilitas pimpinan UPPS, mencakup aspek: 1) perencanaan, 2) pengorganisasian, 3) penempatan personel, 4) pelaksanaan, 5) pengendalian dan pengawasan, dan 6) pelaporan yang menjadi dasar tindak lanjut. </t>
  </si>
  <si>
    <t>C.2.4.c) Kerjasama
Mutu, manfaat, kepuasan dan keberlanjutan kerjasama pendidikan, penelitian dan PkM yang relevan dengan program studi. UPPS memiliki bukti yang sahih terkait kerjasama yang ada telah memenuhi 3 aspek berikut: 1) memberikan manfaat bagi program studi dalam pemenuhan proses pembelajaran, penelitian, PkM. 2) memberikan peningkatan kinerja tridharma dan fasilitas pendukung program studi. 3) memberikan kepuasan kepada mitra industri dan mitra kerjasama lainnya, serta menjamin keberlanjutan kerjasama dan hasilnya.</t>
  </si>
  <si>
    <t xml:space="preserve">A. Kerjasama pendidikan, penelitian, dan PkM yang relevan dengan program studi dan dikelola oleh UPPS dalam 3 tahun terakhir.
B. Kerjasama tingkat internasional, nasional, wilayah/lokal yang relevan dengan program studi dan dikelola oleh UPPS dalam 3 tahun terakhir.
Tabel 1 LKPS </t>
  </si>
  <si>
    <t>C.2.5 Indikator Kinerja Tambahan
Pelampauan SN-DIKTI (indikator kinerja tambahan) yang ditetapkan oleh UPPS pada tiap kriteria.</t>
  </si>
  <si>
    <t>C.2.6 Evaluasi Capaian Kinerja
Analisis keberhasilan dan/atau ketidakberhasilan pencapaian kinerja UPPS yang telah ditetapkan di tiap kriteria memenuhi 2 aspek sebagai berikut: 1) capaian kinerja diukur dengan metoda yang tepat, dan hasilnya dianalisis serta dievaluasi, dan 2) analisis terhadap capaian kinerja mencakup identifikasi akar masalah, faktor pendukung keberhasilan dan faktor penghambat ketercapaian standard, dan deskripsi singkat tindak lanjut yang akan dilakukan.</t>
  </si>
  <si>
    <t>C.2.7. Penjaminan Mutu
Keterlaksanaan Sistem Penjaminan Mutu Internal (akademik dan nonakademik) yang dibuktikan dengan keberadaan 5 aspek: 1) dokumen legal pembentukan unsur pelaksana penjaminan mutu, 2) ketersediaan dokumen mutu: kebijakan SPMI, manual SPMI, standar SPMI, dan formulir SPMI, 3) terlaksananya siklus penjaminan mutu (siklus PPEPP), 4) bukti sahih efektivitas pelaksanaan penjaminan mutu, dan 5) memiliki external benchmarking dalam peningkatan mutu.</t>
  </si>
  <si>
    <t>Skor min. = 2,0</t>
  </si>
  <si>
    <t>C.2.8. Kepuasan Pemangku Kepentingan
Pengukuran kepuasan layanan manajemen terhadap para pemangku kepentingan: mahasiswa, dosen, tenaga kependidikan, lulusan, pengguna dan mitra yang memenuhi aspek-aspek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</si>
  <si>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r>
      <rPr>
        <b/>
        <sz val="9"/>
        <color rgb="FF000000"/>
        <rFont val="Calibri"/>
        <family val="2"/>
      </rPr>
      <t>C.3. Mahasiswa</t>
    </r>
    <r>
      <rPr>
        <sz val="9"/>
        <color rgb="FF000000"/>
        <rFont val="Calibri"/>
        <family val="2"/>
      </rPr>
      <t xml:space="preserve">
C.3.4. Indikator Kinerja Utama
C.3.4.a) Kualitas Input Mahasiswa
A. Metoda rekrutmen dan keketatan seleksi.
Tabel 2.a LKPS
</t>
    </r>
  </si>
  <si>
    <t>C.3.4.b) Daya Tarik Program Studi
A. Peningkatan animo calon mahasiswa.
Tabel 2.a LKPS
B. Mahasiswa asing
Tabel 2.b LKPS</t>
  </si>
  <si>
    <t>C.3.4.c) Layanan Kemahasiswaan
A. Ketersediaan layanan kemahasiswaan di bidang: 1) penalaran, minat dan bakat, 2) kesejahteraan (bimbingan dan konseling, layanan beasiswa, dan layanan kesehatan), dan 3) bimbingan karir dan kewirausahaan.
B. Akses dan mutu layanan kemahasiswaan.</t>
  </si>
  <si>
    <r>
      <rPr>
        <b/>
        <sz val="9"/>
        <color rgb="FF000000"/>
        <rFont val="Calibri"/>
        <family val="2"/>
      </rPr>
      <t>C.4. Sumber Daya Manusia</t>
    </r>
    <r>
      <rPr>
        <sz val="9"/>
        <color rgb="FF000000"/>
        <rFont val="Calibri"/>
        <family val="2"/>
      </rPr>
      <t xml:space="preserve">
C.4.4. Indikator Kinerja Utama
C.4.4.a) Profil Dosen
Kecukupan jumlah DTPS.
Tabel 3.a.1) LKPS</t>
    </r>
  </si>
  <si>
    <t>Skor min. = 3,5</t>
  </si>
  <si>
    <t>Skor min. = 3,0</t>
  </si>
  <si>
    <t>Rasio jumlah mahasiswa program studi terhadap jumlah DTPS.
Tabel 2.a LKPS
Tabel 3.a.1) LKPS</t>
  </si>
  <si>
    <t>C.4.4.b) Kinerja Dosen
Pengakuan/rekognisi atas kepakaran/prestasi/kinerja DTPS.
Tabel 3.b.1) LKPS</t>
  </si>
  <si>
    <t>C.4.4.c) Pengembangan Dosen
Upaya pengembangan dosen.</t>
  </si>
  <si>
    <t xml:space="preserve">C.4.4.d) Tenaga Kependidikan
A. Kualifikasi dan kecukupan tenaga kependidikan berdasarkan jenis pekerjaannya (administrasi, pustakawan, teknisi, dll.)
B. Kualifikasi dan kecukupan laboran untuk mendukung proses pembelajaran sesuai dengan kebutuhan program studi. </t>
  </si>
  <si>
    <r>
      <rPr>
        <b/>
        <sz val="9"/>
        <color rgb="FF000000"/>
        <rFont val="Calibri"/>
        <family val="2"/>
      </rPr>
      <t>C.5. Keuangan, Sarana dan Prasarana</t>
    </r>
    <r>
      <rPr>
        <sz val="9"/>
        <color rgb="FF000000"/>
        <rFont val="Calibri"/>
        <family val="2"/>
      </rPr>
      <t xml:space="preserve">
C.5.4. Indikator Kinerja Utama
C.5.4.a) Keuangan
Biaya operasional pendidikan.
Tabel 4 LKPS</t>
    </r>
  </si>
  <si>
    <t>Realisasi investasi (SDM, sarana dan prasarana) yang mendukung penyelenggaraan tridharma.</t>
  </si>
  <si>
    <t>C.5.4.b) Sarana dan Prasarana
Kecukupan, aksesibilitas dan mutu sarana dan prasarana untuk menjamin pencapaian capaian pembelajaran dan meningkatkan suasana akademik.</t>
  </si>
  <si>
    <r>
      <rPr>
        <b/>
        <sz val="9"/>
        <color rgb="FF000000"/>
        <rFont val="Calibri"/>
        <family val="2"/>
      </rPr>
      <t>C.6. Pendidikan</t>
    </r>
    <r>
      <rPr>
        <sz val="9"/>
        <color rgb="FF000000"/>
        <rFont val="Calibri"/>
        <family val="2"/>
      </rPr>
      <t xml:space="preserve">
C.6.4. Indikator Kinerja Utama
C.6.4.a) Kurikulum
A. Keterlibatan pemangku kepentingan dalam proses evaluasi dan pemutakhiran kurikulum.
B. Kesesuaian capaian pembelajaran dengan profil lulusan dan jenjang KKNI/SKKNI.
C. Ketepatan struktur kurikulum dalam pembentukan capaian pembelajaran.</t>
    </r>
  </si>
  <si>
    <t>C.6.4.b) Karakteristik Proses Pembelajaran
Pemenuhan karakteristik proses pembelajaran, yang terdiri atas sifat: 1) interaktif, 2) holistik, 3) integratif, 4) saintifik, 5) kontekstual, 6) tematik, 7) efektif, 8) kolaboratif, dan 9) berpusat pada mahasiswa.</t>
  </si>
  <si>
    <t>C.6.4.c) Rencana Proses Pembelajaran
A. Ketersediaan dan kelengkapan dokumen rencana pembelajaran semester (RPS).
B. Kedalaman dan keluasan RPS sesuai dengan capaian pembelajaran lulusan.</t>
  </si>
  <si>
    <t>C.6.4.d) Pelaksanaan Proses Pembelajaran
A. Bentuk interaksi antara dosen, mahasiswa dan sumber belajar.
B. Pemantauan kesesuaian proses terhadap rencana pembelajaran.
C. Proses pembelajaran yang terkait dengan penelitian harus mengacu SN Dikti Penelitian: 1) hasil penelitian: harus memenuhi pengembangan IPTEKS, meningkatkan kesejahteraan masyarakat, dan daya saing bangsa. 2) isi penelitian: memenuhi kedalaman dan keluasan materi penelitian sesuai capaian pembelajaran. 3) proses penelitian: mencakup perencanaan, pelaksanaan, dan pelaporan. 4) penilaian penelitian memenuhi unsur edukatif, obyektif, akuntabel, dan transparan.
D. Proses pembelajaran yang terkait dengan PkM harus mengacu SN Dikti PkM: 1) hasil PkM: harus memenuhi pengembangan IPTEKS, meningkatkan kesejahteraan masyarakat, dan daya saing bangsa. 2) isi PkM: memenuhi kedalaman dan keluasan materi PkM sesuai capaian pembelajaran. 3) proses PkM:  mencakup perencanaan, pelaksanaan, dan pelaporan. 4) penilaian PkM memenuhi unsur edukatif, obyektif, akuntabel, dan transparan.
E. Kesesuaian metode pembelajaran dengan capaian pembelajaran. Contoh: RBE (research based education), IBE (industry based education), teaching factory/teaching industry, dll.</t>
  </si>
  <si>
    <t>C.6.4.e) Monitoring dan Evaluasi Proses Pembelajaran
Monitoring dan evaluasi pelaksanaan proses pembelajaran mencakup karakteristik, perencanaan, pelaksanaan, proses pembelajaran dan beban belajar mahasiswa untuk memperoleh capaian pembelajaran lulusan.</t>
  </si>
  <si>
    <t>C.6.4.f) Penilaian Pembelajaran
A. Mutu pelaksanaan penilaian pembelajaran (proses dan hasil belajar mahasiswa) untuk mengukur ketercapaian capaian pembelajaran berdasarkan prinsip penilaian yang mencakup:1) edukatif, 2) otentik, 3) objektif, 4) akuntabel, dan 5) transparan, yang dilakukan secara terintegrasi.
B. Pelaksanaan penilaian terdiri atas teknik dan instrumen penilaian. Teknik penilaian terdiri dari: 1) observasi, 2) partisipasi, 3) unjuk kerja, 4) test tertulis, 5) test lisan, dan 6) angket. Instrumen penilaian terdiri dari: 1) penilaian proses dalam bentuk rubrik, dan/ atau, 2) penilaian hasil dalam bentuk portofolio, atau 3) karya disain.
C. Pelaksanaan penilaian memuat unsur-unsur sebagai berikut: 1) mempunyai kontrak rencana penilaian, 2) melaksanakan penilaian sesuai kontrak atau kesepakatan, 3) memberikan umpan balik dan memberi kesempatan untuk mempertanyakan hasil kepada mahasiswa, 4) mempunyai dokumentasi penilaian proses dan hasil belajar mahasiswa, 5) mempunyai prosedur yang mencakup tahap perencanaan, kegiatan pemberian tugas atau soal, observasi kinerja, pengembalian hasil observasi, dan pemberian nilai akhir, 6) pelaporan penilaian berupa kualifikasi keberhasilan mahasiswa dalam menempuh suatu mata kuliah dalam bentuk huruf dan angka, 7) mempunyai bukti-bukti rencana dan telah melakukan proses perbaikan berdasar hasil monev penilaian.</t>
  </si>
  <si>
    <t>C.6.4.g) Integrasi kegiatan penelitian dan PkM dalam pembelajaran
Integrasi kegiatan penelitian dan PkM dalam pembelajaran oleh DTPS dalam 3 tahun terakhir.
Tabel 5.b LKPS</t>
  </si>
  <si>
    <t>C.6.4.h) Suasana Akademik
Keterlaksanaan dan keberkalaan program dan kegiatan diluar kegiatan pembelajaran terstruktur untuk meningkatkan suasana akademik.
Contoh: kegiatan himpunan mahasiswa, kuliah umum/studium generale, seminar ilmiah, bedah buku.</t>
  </si>
  <si>
    <t>C.6.4.i) Kepuasan Mahasiswa
A. Tingkat kepuasan mahasiswa terhadap proses pendidikan.
Tabel 5.c LKPS
B. Analisis dan tindak lanjut dari hasil pengukuran kepuasan mahasiswa.</t>
  </si>
  <si>
    <r>
      <rPr>
        <b/>
        <sz val="9"/>
        <color rgb="FF000000"/>
        <rFont val="Calibri"/>
        <family val="2"/>
      </rPr>
      <t>C.7. Penelitian</t>
    </r>
    <r>
      <rPr>
        <sz val="9"/>
        <color rgb="FF000000"/>
        <rFont val="Calibri"/>
        <family val="2"/>
      </rPr>
      <t xml:space="preserve">
C.7.4. Indikator Kinerja Utama
C.7.4.a) Relevansi Penelitian
Relevansi penelitian pada UPPS mencakup unsur-unsur sebagai berikut: 1) memiliki peta jalan yang memayungi tema penelitian dosen dan mahasiswa,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t>
    </r>
  </si>
  <si>
    <t>C.7.4.b) Penelitian Dosen dan Mahasiswa
Penelitian DTPS yang dalam pelaksanaannya melibatkan mahasiswa program studi dalam 3 tahun terakhir.
Tabel 6.a LKPS</t>
  </si>
  <si>
    <r>
      <rPr>
        <b/>
        <sz val="9"/>
        <color rgb="FF000000"/>
        <rFont val="Calibri"/>
        <family val="2"/>
      </rPr>
      <t>C.8. Pengabdian kepada Masyarakat</t>
    </r>
    <r>
      <rPr>
        <sz val="9"/>
        <color rgb="FF000000"/>
        <rFont val="Calibri"/>
        <family val="2"/>
      </rPr>
      <t xml:space="preserve">
C.8.4. Indikator Kinerja Utama
C.8.4.a) Relevansi PkM
Relevansi PkM pada UPPS mencakup unsur-unsur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r>
  </si>
  <si>
    <t>C.8.4.b) PkM Dosen dan Mahasiswa
PkM DTPS yang dalam pelaksanaannya melibatkan mahasiswa program studi dalam 3 tahun terakhir.
Tabel 7 LKPS</t>
  </si>
  <si>
    <r>
      <rPr>
        <b/>
        <sz val="9"/>
        <color rgb="FF000000"/>
        <rFont val="Calibri"/>
        <family val="2"/>
      </rPr>
      <t>C.9. Luaran dan Capaian Tridharma</t>
    </r>
    <r>
      <rPr>
        <sz val="9"/>
        <color rgb="FF000000"/>
        <rFont val="Calibri"/>
        <family val="2"/>
      </rPr>
      <t xml:space="preserve">
C.9.4. Indikator Kinerja Utama
C.9.4.a) Luaran Dharma  Pendidikan
Analisis pemenuhan capaian pembelajaran lulusan (CPL) yang diukur dengan metoda yang sahih dan relevan, mencakup aspek: 1) keserbacakupan, 
2) kedalaman, dan 3) kebermanfaatan analisis yang ditunjukkan dengan peningkatan CPL dari waktu ke waktu dalam 3 tahun terakhir.</t>
    </r>
  </si>
  <si>
    <t xml:space="preserve">Pelaksanaan tracer study yang mencakup 5 aspek sebagai berikut: 1) pelaksanaan tracer study terkoordinasi di tingkat PT, 2) kegiatan tracer study dilakukan secara reguler setiap tahun dan terdokumentasi, 3) isi kuesioner mencakup seluruh pertanyaan inti tracer study DIKTI, 4) ditargetkan pada seluruh populasi (lulusan TS-4 s.d. TS-2), dan 5) hasilnya disosialisasikan dan digunakan untuk pengembangan kurikulum dan pembelajaran. </t>
  </si>
  <si>
    <t>Waktu tunggu.
Tabel 8.d.1) LKPS</t>
  </si>
  <si>
    <t>C.9.4.b) Luaran Dharma Penelitian dan PkM 
Publikasi ilmiah mahasiswa, yang dihasilkan secara mandiri atau bersama DTPS, dengan judul yang relevan dengan bidang program studi dalam 3 tahun terakhir.
Tabel 8.f.1) LKPS</t>
  </si>
  <si>
    <r>
      <t xml:space="preserve">D  Analisis dan Penetapan Program Pengembangan
D.1 
Analisis dan Capaian Kinerja
</t>
    </r>
    <r>
      <rPr>
        <sz val="9"/>
        <color rgb="FF000000"/>
        <rFont val="Calibri"/>
        <family val="2"/>
      </rPr>
      <t>Keserbacakupan (kelengkapan, keluasan, dan kedalaman), ketepatan, ketajaman, dan kesesuaian analisis capaian kinerja serta konsistensi dengan setiap kriteria.</t>
    </r>
  </si>
  <si>
    <r>
      <t xml:space="preserve">D.2 
Analisis SWOT atau Analisis Lain yang Relevan
</t>
    </r>
    <r>
      <rPr>
        <sz val="9"/>
        <color rgb="FF000000"/>
        <rFont val="Calibri"/>
        <family val="2"/>
      </rPr>
      <t>Ketepatan analisis SWOT atau analisis yang relevan di dalam mengembangkan strategi.</t>
    </r>
  </si>
  <si>
    <r>
      <t xml:space="preserve">D.3
Program Pengembangan
</t>
    </r>
    <r>
      <rPr>
        <sz val="9"/>
        <color rgb="FF000000"/>
        <rFont val="Calibri"/>
        <family val="2"/>
      </rPr>
      <t>Ketepatan di dalam menetapkan prioritas program pengembangan.</t>
    </r>
  </si>
  <si>
    <r>
      <t xml:space="preserve">D.4 
Program Keberlanjutan
</t>
    </r>
    <r>
      <rPr>
        <sz val="9"/>
        <color rgb="FF000000"/>
        <rFont val="Calibri"/>
        <family val="2"/>
      </rPr>
      <t>UPPS memiliki kebijakan, ketersediaan sumberdaya, kemampuan melaksanakan, dan kerealistikan program.</t>
    </r>
  </si>
  <si>
    <t>ttd</t>
  </si>
  <si>
    <t>EWMP DTPS</t>
  </si>
  <si>
    <t>EWMP DT</t>
  </si>
  <si>
    <t>Artikel karya ilmiah DTPS yang disitasi dalam 1 tahun terakhir.
Tabel 3.b.5) LKPS</t>
  </si>
  <si>
    <t>Kegiatan PkM DTPS yang relevan dengan bidang program studi dalam 1 tahun terakhir.
Tabel 3.b.3) LKPS</t>
  </si>
  <si>
    <r>
      <t>N</t>
    </r>
    <r>
      <rPr>
        <vertAlign val="subscript"/>
        <sz val="11"/>
        <color rgb="FF000000"/>
        <rFont val="Calibri"/>
        <family val="2"/>
      </rPr>
      <t>I</t>
    </r>
    <r>
      <rPr>
        <sz val="11"/>
        <color rgb="FF000000"/>
        <rFont val="Calibri"/>
        <family val="2"/>
      </rPr>
      <t xml:space="preserve"> = Jumlah PkM dengan sumber pembiayaan luar negeri dalam 1 tahun terakhir.</t>
    </r>
  </si>
  <si>
    <r>
      <t>N</t>
    </r>
    <r>
      <rPr>
        <vertAlign val="subscript"/>
        <sz val="11"/>
        <color rgb="FF000000"/>
        <rFont val="Calibri"/>
        <family val="2"/>
      </rPr>
      <t>N</t>
    </r>
    <r>
      <rPr>
        <sz val="11"/>
        <color rgb="FF000000"/>
        <rFont val="Calibri"/>
        <family val="2"/>
      </rPr>
      <t xml:space="preserve"> = Jumlah PkM dengan sumber pembiayaan dalam negeri dalam 1 tahun terakhir.</t>
    </r>
  </si>
  <si>
    <r>
      <t>N</t>
    </r>
    <r>
      <rPr>
        <vertAlign val="subscript"/>
        <sz val="11"/>
        <color rgb="FF000000"/>
        <rFont val="Calibri"/>
        <family val="2"/>
      </rPr>
      <t>L</t>
    </r>
    <r>
      <rPr>
        <sz val="11"/>
        <color rgb="FF000000"/>
        <rFont val="Calibri"/>
        <family val="2"/>
      </rPr>
      <t xml:space="preserve"> = Jumlah PkM dengan sumber pembiayaan PT/mandiri dalam 1 tahun terakhir.</t>
    </r>
  </si>
  <si>
    <t>Kegiatan penelitian DTPS yang relevan dengan bidang program studi dalam 1 tahun terakhir.
Tabel 3.b.2) LKPS</t>
  </si>
  <si>
    <r>
      <t>N</t>
    </r>
    <r>
      <rPr>
        <vertAlign val="subscript"/>
        <sz val="11"/>
        <color rgb="FF000000"/>
        <rFont val="Calibri"/>
        <family val="2"/>
      </rPr>
      <t>I</t>
    </r>
    <r>
      <rPr>
        <sz val="11"/>
        <color rgb="FF000000"/>
        <rFont val="Calibri"/>
        <family val="2"/>
      </rPr>
      <t xml:space="preserve"> = Jumlah penelitian dengan sumber pembiayaan luar negeri dalam 1 tahun terakhir.</t>
    </r>
  </si>
  <si>
    <r>
      <t>N</t>
    </r>
    <r>
      <rPr>
        <vertAlign val="subscript"/>
        <sz val="11"/>
        <color rgb="FF000000"/>
        <rFont val="Calibri"/>
        <family val="2"/>
      </rPr>
      <t>N</t>
    </r>
    <r>
      <rPr>
        <sz val="11"/>
        <color rgb="FF000000"/>
        <rFont val="Calibri"/>
        <family val="2"/>
      </rPr>
      <t xml:space="preserve"> = Jumlah penelitian dengan sumber pembiayaan dalam negeri dalam 1 tahun terakhir.</t>
    </r>
  </si>
  <si>
    <r>
      <t>N</t>
    </r>
    <r>
      <rPr>
        <vertAlign val="subscript"/>
        <sz val="11"/>
        <color rgb="FF000000"/>
        <rFont val="Calibri"/>
        <family val="2"/>
      </rPr>
      <t>L</t>
    </r>
    <r>
      <rPr>
        <sz val="11"/>
        <color rgb="FF000000"/>
        <rFont val="Calibri"/>
        <family val="2"/>
      </rPr>
      <t xml:space="preserve"> = Jumlah penelitian dengan sumber pembiayaan PT/mandiri dalam 1 tahun terakhir.</t>
    </r>
  </si>
  <si>
    <r>
      <t>N</t>
    </r>
    <r>
      <rPr>
        <vertAlign val="subscript"/>
        <sz val="11"/>
        <color rgb="FF000000"/>
        <rFont val="Calibri"/>
        <family val="2"/>
      </rPr>
      <t>PkMD</t>
    </r>
    <r>
      <rPr>
        <sz val="11"/>
        <color rgb="FF000000"/>
        <rFont val="Calibri"/>
        <family val="2"/>
      </rPr>
      <t xml:space="preserve"> = Jumlah judul PkM DTPS dalam 1 tahun terakhir. </t>
    </r>
  </si>
  <si>
    <t>RIPK = Rata-rata IPK lulusan dalam 1 tahun terakhir.</t>
  </si>
  <si>
    <r>
      <t>R</t>
    </r>
    <r>
      <rPr>
        <vertAlign val="subscript"/>
        <sz val="11"/>
        <color rgb="FF000000"/>
        <rFont val="Calibri"/>
        <family val="2"/>
      </rPr>
      <t>I</t>
    </r>
    <r>
      <rPr>
        <sz val="11"/>
        <color rgb="FF000000"/>
        <rFont val="Calibri"/>
        <family val="2"/>
      </rPr>
      <t xml:space="preserve"> = N</t>
    </r>
    <r>
      <rPr>
        <vertAlign val="subscript"/>
        <sz val="11"/>
        <color rgb="FF000000"/>
        <rFont val="Calibri"/>
        <family val="2"/>
      </rPr>
      <t>I</t>
    </r>
    <r>
      <rPr>
        <sz val="11"/>
        <color rgb="FF000000"/>
        <rFont val="Calibri"/>
        <family val="2"/>
      </rPr>
      <t xml:space="preserve"> / 3 / N</t>
    </r>
    <r>
      <rPr>
        <vertAlign val="subscript"/>
        <sz val="11"/>
        <color rgb="FF000000"/>
        <rFont val="Calibri"/>
        <family val="2"/>
      </rPr>
      <t>DTPS</t>
    </r>
  </si>
  <si>
    <r>
      <t>R</t>
    </r>
    <r>
      <rPr>
        <vertAlign val="subscript"/>
        <sz val="11"/>
        <color rgb="FF000000"/>
        <rFont val="Calibri"/>
        <family val="2"/>
      </rPr>
      <t>N</t>
    </r>
    <r>
      <rPr>
        <sz val="11"/>
        <color rgb="FF000000"/>
        <rFont val="Calibri"/>
        <family val="2"/>
      </rPr>
      <t xml:space="preserve"> = N</t>
    </r>
    <r>
      <rPr>
        <vertAlign val="subscript"/>
        <sz val="11"/>
        <color rgb="FF000000"/>
        <rFont val="Calibri"/>
        <family val="2"/>
      </rPr>
      <t>N</t>
    </r>
    <r>
      <rPr>
        <sz val="11"/>
        <color rgb="FF000000"/>
        <rFont val="Calibri"/>
        <family val="2"/>
      </rPr>
      <t xml:space="preserve"> / 3 / N</t>
    </r>
    <r>
      <rPr>
        <vertAlign val="subscript"/>
        <sz val="11"/>
        <color rgb="FF000000"/>
        <rFont val="Calibri"/>
        <family val="2"/>
      </rPr>
      <t>DTPS</t>
    </r>
  </si>
  <si>
    <r>
      <t>R</t>
    </r>
    <r>
      <rPr>
        <vertAlign val="subscript"/>
        <sz val="11"/>
        <color rgb="FF000000"/>
        <rFont val="Calibri"/>
        <family val="2"/>
      </rPr>
      <t>L</t>
    </r>
    <r>
      <rPr>
        <sz val="11"/>
        <color rgb="FF000000"/>
        <rFont val="Calibri"/>
        <family val="2"/>
      </rPr>
      <t xml:space="preserve"> = N</t>
    </r>
    <r>
      <rPr>
        <vertAlign val="subscript"/>
        <sz val="11"/>
        <color rgb="FF000000"/>
        <rFont val="Calibri"/>
        <family val="2"/>
      </rPr>
      <t>L</t>
    </r>
    <r>
      <rPr>
        <sz val="11"/>
        <color rgb="FF000000"/>
        <rFont val="Calibri"/>
        <family val="2"/>
      </rPr>
      <t xml:space="preserve"> / 3 / N</t>
    </r>
    <r>
      <rPr>
        <vertAlign val="subscript"/>
        <sz val="11"/>
        <color rgb="FF000000"/>
        <rFont val="Calibri"/>
        <family val="2"/>
      </rPr>
      <t>DTPS</t>
    </r>
  </si>
  <si>
    <t>Publikasi ilmiah dengan tema yang relevan dengan bidang program studi yang dihasilkan DTPS dalam 1 tahun terakhir.
Tabel 3.b.4) LKPS</t>
  </si>
  <si>
    <t>Luaran penelitian dan PkM yang dihasilkan DTPS dalam 1 tahun terakhir.
Tabel 3.b.7) LKPS</t>
  </si>
  <si>
    <t>A. Kerjasama perguruan tinggi di bidang pendidikan, penelitian dan PkM dalam 1 tahun terakhir.
Tabel 1 LKPS</t>
  </si>
  <si>
    <t>B. Kerjasama tingkat internasional, nasional, wilayah/lokal yang relevan dengan program studi dan dikelola oleh UPPS dalam 1 tahun terakhir.
Tabel 1 LKPS</t>
  </si>
  <si>
    <t>UPPS melakukan upaya untuk meningkatkan animo calon mahasiswa yang ditunjukkan dengan adanya tren peningkatan jumlah pendaftar secara signifikan (&gt; 10%) dalam 1 tahun terakhir.</t>
  </si>
  <si>
    <t>UPPS melakukan upaya untuk meningkatkan animo calon mahasiswa yang ditunjukkan dengan adanya tren peningkatan jumlah pendaftar dalam 1 tahun terakhir.</t>
  </si>
  <si>
    <t xml:space="preserve">UPPS melakukan upaya untuk meningkatkan animo calon mahasiswa dalam 1 tahun terakhir dengan tren tetap. </t>
  </si>
  <si>
    <t xml:space="preserve">UPPS melakukan upaya untuk meningkatkan animo calon mahasiswa dalam 1 tahun terakhir namun trennya menurun. </t>
  </si>
  <si>
    <t xml:space="preserve">UPPS tidak melakukan upaya untuk meningkatkan animo calon mahasiswa dalam 1 tahun terakhir. </t>
  </si>
  <si>
    <t>NMUPPS = Jumlah mahasiswa aktif di UPPS dalam 1 tahun terakhir (TS-2 s.d. TS).</t>
  </si>
  <si>
    <t>NMAFT = Jumlah mahasiswa asing penuh waktu dalam 1 tahun terakhir (TS-2 s.d. TS)</t>
  </si>
  <si>
    <t>NMAPT = Jumlah mahasiswa asing paruh waktu dalam 1 tahun terakhir (TS-2 s.d. TS)</t>
  </si>
  <si>
    <t>NRD = Jumlah pengakuan atas prestasi/kinerja DTPS yang relevan dengan bidang keahlian dalam 1 tahun terakhir.</t>
  </si>
  <si>
    <t>BOP = Biaya operasional pendidikan dalam 1 tahun terakhir.</t>
  </si>
  <si>
    <t>DOP = Rata-rata dana operasional pendidikan/mahasiswa/ tahun dalam 1 tahun terakhir = BOP / 3 / NM</t>
  </si>
  <si>
    <t>DP = Jumlah dana penelitian yang diperoleh dosen tetap dalam 1 tahun terakhir.</t>
  </si>
  <si>
    <t>DPkM = Jumlah dana PkM yang diperoleh dosen tetap dalam 1 tahun terakhir.</t>
  </si>
  <si>
    <t>Dana dapat menjamin keberlangsungan operasional tridharma, pengembangan 1 tahun terakhir serta memiliki kecukupan dana untuk rencana pengembangan 1 tahun ke depan yang didukung oleh sumber pendanaan yang realistis.</t>
  </si>
  <si>
    <t>Dana dapat menjamin keberlangsungan operasional tridharma serta pengembangan 1 tahun terakhir.</t>
  </si>
  <si>
    <t>Integrasi kegiatan penelitian dan PkM dalam pembelajaran oleh DTPS dalam 1 tahun terakhir.
Tabel 5.b LKPS</t>
  </si>
  <si>
    <t>MK = Jumlah mata kuliah yang dikembangkan berdasarkan hasil penelitian/PkM DTPS dalam 1 tahun terakhir.</t>
  </si>
  <si>
    <t>Penelitian DTPS yang dalam pelaksanaannya melibatkan mahasiswa program studi dalam 1 tahun terakhir.
Tabel 6.a LKPS</t>
  </si>
  <si>
    <t>NPM = Jumlah judul penelitian DTPS yang dalam pelaksanaannya melibatkan mahasiswa program studi dalam 1 tahun terakhir.</t>
  </si>
  <si>
    <t xml:space="preserve">NPD = Jumlah judul penelitian DTPS dalam 1 tahun terakhir. </t>
  </si>
  <si>
    <t>PkM DTPS yang dalam pelaksanaannya melibatkan mahasiswa program studi dalam 1 tahun terakhir.
Tabel 7 LKPS</t>
  </si>
  <si>
    <t>NPkMM = Jumlah judul PkM DTPS yang dalam pelaksanaannya melibatkan mahasiswa program studi dalam 1 tahun terakhir.</t>
  </si>
  <si>
    <t>Analisis pemenuhan capaian pembelajaran lulusan (CPL) yang diukur dengan metoda yang sahih dan relevan, mencakup aspek:
1) keserbacakupan, 
2) kedalaman, dan 
3) kebermanfaatan analisis yang ditunjukkan dengan peningkatan CPL dari waktu ke waktu dalam 1 tahun terakhir.</t>
  </si>
  <si>
    <t>Prestasi mahasiswa di bidang akademik dalam 1 tahun terakhir.
Tabel 8.b.1) LKPS</t>
  </si>
  <si>
    <t>Prestasi mahasiswa di bidang nonakademik dalam 1 tahun terakhir.
Tabel 8.b.2) LKPS</t>
  </si>
  <si>
    <t>Kategori jumlah lulusan dalam 1 tahun (1: NL ³ 300; 2: NL &lt; 300)</t>
  </si>
  <si>
    <t>Waktu tunggu lulusan untuk mendapatkan pekerjaan pertama dalam 1 tahun, mulai TS-4 s.d. TS-2.
Tabel 8.d.1) LKPS</t>
  </si>
  <si>
    <t>Publikasi ilmiah mahasiswa, yang dihasilkan secara mandiri atau bersama DTPS, dengan judul yang relevan dengan bidang program studi dalam 1 tahun terakhir.
Tabel 8.f.1) LKPS</t>
  </si>
  <si>
    <t>Luaran penelitian dan PkM yang dihasilkan mahasiswa, baik secara mandiri atau bersama DTPS dalam 1 tahun terakhir.
Tabel 8.f.4) LKPS</t>
  </si>
  <si>
    <t>bRK=</t>
  </si>
  <si>
    <t xml:space="preserve">Pada kolom Urutan Penulisan Nama Dosen Pada Bagian Paling Atas adalah DTPS </t>
  </si>
  <si>
    <r>
      <t>D</t>
    </r>
    <r>
      <rPr>
        <vertAlign val="subscript"/>
        <sz val="11"/>
        <color rgb="FF000000"/>
        <rFont val="Calibri"/>
        <family val="2"/>
      </rPr>
      <t>PD</t>
    </r>
    <r>
      <rPr>
        <sz val="11"/>
        <color rgb="FF000000"/>
        <rFont val="Calibri"/>
        <family val="2"/>
      </rPr>
      <t xml:space="preserve"> = Rata-rata dana penelitian DTPS/ tahun dalam 3 tahun terakhir = D</t>
    </r>
    <r>
      <rPr>
        <vertAlign val="subscript"/>
        <sz val="11"/>
        <color rgb="FF000000"/>
        <rFont val="Calibri"/>
        <family val="2"/>
      </rPr>
      <t>P</t>
    </r>
    <r>
      <rPr>
        <sz val="11"/>
        <color rgb="FF000000"/>
        <rFont val="Calibri"/>
        <family val="2"/>
      </rPr>
      <t xml:space="preserve"> / 3 / N</t>
    </r>
    <r>
      <rPr>
        <vertAlign val="subscript"/>
        <sz val="11"/>
        <color rgb="FF000000"/>
        <rFont val="Calibri"/>
        <family val="2"/>
      </rPr>
      <t>DTPS</t>
    </r>
  </si>
  <si>
    <r>
      <t>D</t>
    </r>
    <r>
      <rPr>
        <vertAlign val="subscript"/>
        <sz val="11"/>
        <color rgb="FF000000"/>
        <rFont val="Calibri"/>
        <family val="2"/>
      </rPr>
      <t>PkMD</t>
    </r>
    <r>
      <rPr>
        <sz val="11"/>
        <color rgb="FF000000"/>
        <rFont val="Calibri"/>
        <family val="2"/>
      </rPr>
      <t xml:space="preserve"> = Rata-rata dana PkM DTPS/ tahun dalam 3 tahun terakhir = D</t>
    </r>
    <r>
      <rPr>
        <vertAlign val="subscript"/>
        <sz val="11"/>
        <color rgb="FF000000"/>
        <rFont val="Calibri"/>
        <family val="2"/>
      </rPr>
      <t>PkM</t>
    </r>
    <r>
      <rPr>
        <sz val="11"/>
        <color rgb="FF000000"/>
        <rFont val="Calibri"/>
        <family val="2"/>
      </rPr>
      <t xml:space="preserve"> / 3 / N</t>
    </r>
    <r>
      <rPr>
        <vertAlign val="subscript"/>
        <sz val="11"/>
        <color rgb="FF000000"/>
        <rFont val="Calibri"/>
        <family val="2"/>
      </rPr>
      <t>DTPS</t>
    </r>
  </si>
  <si>
    <t>Info:</t>
  </si>
  <si>
    <t>Jumlah Kerjasama Pendidikan</t>
  </si>
  <si>
    <t>Jumlah Kerjasama Tingkat Internasional</t>
  </si>
  <si>
    <t>Jumlah Kerjasama Tingkat Nasional</t>
  </si>
  <si>
    <t>Jumlah Kerjasama Tingkat Lokal/Wilayah</t>
  </si>
  <si>
    <t>Jumlah Kerjasama Penelitian</t>
  </si>
  <si>
    <t>Jumlah Kerjasama PkM</t>
  </si>
  <si>
    <t xml:space="preserve">Manfaat bagi PS </t>
  </si>
  <si>
    <t>Jumlah Mahasiswa Asing Paruh Waktu</t>
  </si>
  <si>
    <t>Pendidikan Pascasarjana</t>
  </si>
  <si>
    <t>Skor = ((2 x A) + B) /3</t>
  </si>
  <si>
    <t>:</t>
  </si>
  <si>
    <t>Kesesuaian Kompetensi</t>
  </si>
  <si>
    <t>rata-rata bimbingan pada PS</t>
  </si>
  <si>
    <t>rata-rata bimbingan PS lain</t>
  </si>
  <si>
    <t>RDPU</t>
  </si>
  <si>
    <t>INFO</t>
  </si>
  <si>
    <t>NRD</t>
  </si>
  <si>
    <t xml:space="preserve">Pengakuan / rekognisi atas kepakaran/prestasi/kinerja dapat berupa:
- menjadi visiting lecturer atau visiting scholar di Program Studi/Perguruan Tinggi
terakreditasi A/Unggul atau Program Studi/Perguruan Tinggi Internasional
bereputasi.
- menjadi keynote speaker/invited speaker pada pertemuan ilmiah tingkat nasional/ internasional
- menjadi editor atau mitra bestari pada jurnal nasional terakreditasi/jurnal internasional bereputasi di bidang yang sesuai dengan bidang Program Studi.
- menjadi staf ahli/narasumber di lembaga tingkat wilayah/nasional/internasional pada bidang yang sesuai dengan bidang Program Studi (untuk pengusul dari Program Studi pada program Sarjana/Magister/Doktor), atau menjadi tenaga ahli/konsultan di lembaga/industri tingkat wilayah/nasional/ internasional pada bidang yang sesuai dengan bidang Program Studi (untuk pengusul dari Program Studi pada program Diploma Satu/Diploma Dua/Diploma Tiga/Sarjana Terapan/Magister Terapan/Doktor Terapan).
- mendapat penghargaan atas prestasi dan kinerja di tingkat
wilayah/nasional/internasional.
</t>
  </si>
  <si>
    <t xml:space="preserve">Bukti Pendukung </t>
  </si>
  <si>
    <t>Rekognisi</t>
  </si>
  <si>
    <t>Visiting lecturer atau visiting scholar</t>
  </si>
  <si>
    <t>Keynote speaker/invited speaker</t>
  </si>
  <si>
    <t>Editor atau mitra bestari</t>
  </si>
  <si>
    <t xml:space="preserve">Staf ahli/narasumber </t>
  </si>
  <si>
    <t>Penghargaan atas prestasi dan kinerja</t>
  </si>
  <si>
    <t>NAS = Jumlah artikel yang disitasi.</t>
  </si>
  <si>
    <r>
      <rPr>
        <b/>
        <sz val="11"/>
        <color theme="1"/>
        <rFont val="Calibri"/>
        <family val="2"/>
      </rPr>
      <t>NA</t>
    </r>
    <r>
      <rPr>
        <sz val="11"/>
        <color theme="1"/>
        <rFont val="Calibri"/>
        <family val="2"/>
      </rPr>
      <t xml:space="preserve"> = Jumlah luaran penelitian/PkM yang mendapat pengakuan HKI (Paten, Paten Sederhana)</t>
    </r>
  </si>
  <si>
    <r>
      <t xml:space="preserve">NB = </t>
    </r>
    <r>
      <rPr>
        <sz val="11"/>
        <color theme="1"/>
        <rFont val="Calibri"/>
        <family val="2"/>
      </rPr>
      <t>Jumlah luaran penelitian/PkM yang mendapat pengakuan HKI (Hak Cipta, Desain Produk Industri, Desain Tata Letak Sirkuit Terpadu, dll.)</t>
    </r>
  </si>
  <si>
    <r>
      <rPr>
        <b/>
        <sz val="11"/>
        <color theme="1"/>
        <rFont val="Calibri"/>
        <family val="2"/>
      </rPr>
      <t xml:space="preserve">NC = </t>
    </r>
    <r>
      <rPr>
        <sz val="11"/>
        <color theme="1"/>
        <rFont val="Calibri"/>
        <family val="2"/>
      </rPr>
      <t>Jumlah luaran penelitian/PkM dalam bentuk Teknologi Tepat Guna, Produk (Produk Terstandarisasi, Produk Tersertifikasi)</t>
    </r>
  </si>
  <si>
    <r>
      <rPr>
        <b/>
        <sz val="11"/>
        <color theme="1"/>
        <rFont val="Calibri"/>
        <family val="2"/>
      </rPr>
      <t xml:space="preserve">ND = </t>
    </r>
    <r>
      <rPr>
        <sz val="11"/>
        <color theme="1"/>
        <rFont val="Calibri"/>
        <family val="2"/>
      </rPr>
      <t>Jumlah luaran penelitian/PkM yang diterbitkan dalam bentuk Buku ber-ISBN, Book Chapter.</t>
    </r>
  </si>
  <si>
    <t/>
  </si>
  <si>
    <t>Tabel 5.a.1) Kurikulum, Capaian Pembelajaran, dan Rencana Pembelajaran</t>
  </si>
  <si>
    <t>Universitas</t>
  </si>
  <si>
    <t>Fakultas</t>
  </si>
  <si>
    <t>Prodi</t>
  </si>
  <si>
    <t>Jumlah Mata Kuliah</t>
  </si>
  <si>
    <t>Jumlah Mata Kuliah Kompetensi</t>
  </si>
  <si>
    <t>Jumlah SKS Kuliah/Responsi/Tutorial</t>
  </si>
  <si>
    <t>Jumlah SKS Seminar</t>
  </si>
  <si>
    <t>Jumlah SKS Praktikum/Praktik/Praktik Lapangan</t>
  </si>
  <si>
    <t>Jumlah Konversi Kredit ke Jam</t>
  </si>
  <si>
    <t>JP (untuk S1)</t>
  </si>
  <si>
    <t>JB (untuk S1)</t>
  </si>
  <si>
    <t>Jumlah Penelitian yang melibatkan mahasiswa</t>
  </si>
  <si>
    <t>Jumlah PkM yang melibatkan mahasiswa</t>
  </si>
  <si>
    <t>Info</t>
  </si>
  <si>
    <t>NI = Jumlah Prestasi Akademik Internasional</t>
  </si>
  <si>
    <t>NN = Jumlah prestasi akademik nasional.</t>
  </si>
  <si>
    <t>NW = Jumlah prestasi akademik wilayah/lokal.</t>
  </si>
  <si>
    <t>NI = Jumlah Prestasi Non-Akademik Internasional</t>
  </si>
  <si>
    <t>NN = Jumlah Prestasi Non-Akademik Nasional.</t>
  </si>
  <si>
    <t>NW = Jumlah Prestasi Non-Akademik Wilayah/Lokal.</t>
  </si>
  <si>
    <t>NA (Paten, Paten Sederhana)</t>
  </si>
  <si>
    <t>NB (Hak Cipta, Desain Produk Industri, dll)</t>
  </si>
  <si>
    <t>NC (Teknologi Tepat Guna, Produk (terstandarisasi, tersertifikasi))</t>
  </si>
  <si>
    <t>ND (Buku ber-ISBN, Book Chapter)</t>
  </si>
  <si>
    <t>Tambahan Materi Perkuliahan</t>
  </si>
  <si>
    <t>Studi Kasus</t>
  </si>
  <si>
    <t>Bab/ Subbab dalam buku ajar</t>
  </si>
  <si>
    <t>Bahan Ajar</t>
  </si>
  <si>
    <t>Bentuk Lain yang Relevan</t>
  </si>
  <si>
    <t>Jumlah Dosen</t>
  </si>
  <si>
    <t>Jumlah Judul Penelitian/PkM</t>
  </si>
  <si>
    <t>Surat Penugasan</t>
  </si>
  <si>
    <t>Surat Perjanjian Kerjasama (SPK)</t>
  </si>
  <si>
    <t>Bukti-bukti Pelaksanaan (Laporan, Hasil Kerjasama, Luaran Kerjasama)</t>
  </si>
  <si>
    <t>Bukti lain yang relevan</t>
  </si>
  <si>
    <r>
      <rPr>
        <b/>
        <sz val="11"/>
        <color theme="1"/>
        <rFont val="Calibri"/>
        <family val="2"/>
      </rPr>
      <t>NDT</t>
    </r>
    <r>
      <rPr>
        <sz val="11"/>
        <color theme="1"/>
        <rFont val="Calibri"/>
        <family val="2"/>
      </rPr>
      <t xml:space="preserve"> = Jumlah Dosen Tetap Perguruan Tinggi yang ditugaskan sebagai pengampu mata kuliah di Program Studi yang diakreditasi.</t>
    </r>
  </si>
  <si>
    <r>
      <rPr>
        <b/>
        <sz val="11"/>
        <color theme="1"/>
        <rFont val="Calibri"/>
        <family val="2"/>
      </rPr>
      <t>NDTPS</t>
    </r>
    <r>
      <rPr>
        <sz val="11"/>
        <color theme="1"/>
        <rFont val="Calibri"/>
        <family val="2"/>
      </rPr>
      <t xml:space="preserve"> = Jumlah Dosen Tetap Perguruan Tinggi yang ditugaskan sebagai pengampu mata kuliah dengan bidang keahlian yang
sesuai dengan kompetensi inti program studi yang diakreditasi.</t>
    </r>
  </si>
  <si>
    <t>Tahun 
(YYYY)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</si>
</sst>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E+0"/>
    <numFmt numFmtId="167" formatCode="0.0%"/>
    <numFmt numFmtId="168" formatCode="_(* #,##0_);_(* \(#,##0\);_(* &quot;-&quot;??_);_(@_)"/>
    <numFmt numFmtId="169" formatCode="[$-409]d\-mmm\-yyyy;@"/>
    <numFmt numFmtId="170" formatCode="[$Rp]#,##0"/>
  </numFmts>
  <fonts count="69">
    <font>
      <sz val="11"/>
      <color theme="1"/>
      <name val="Calibri"/>
      <family val="2"/>
      <scheme val="minor"/>
    </font>
    <font>
      <b/>
      <sz val="14"/>
      <color indexed="9"/>
      <name val="Calibri"/>
      <family val="2"/>
    </font>
    <font>
      <b/>
      <sz val="26"/>
      <color indexed="9"/>
      <name val="Calibri"/>
      <family val="2"/>
    </font>
    <font>
      <b/>
      <sz val="16"/>
      <color theme="0"/>
      <name val="Calibri"/>
      <family val="2"/>
      <scheme val="minor"/>
    </font>
    <font>
      <b/>
      <sz val="18"/>
      <color theme="1"/>
      <name val="Calibri"/>
      <family val="2"/>
      <scheme val="minor"/>
    </font>
    <font>
      <sz val="18"/>
      <color theme="1"/>
      <name val="Calibri"/>
      <family val="2"/>
      <scheme val="minor"/>
    </font>
    <font>
      <b/>
      <sz val="18"/>
      <color indexed="9"/>
      <name val="Calibri"/>
      <family val="2"/>
    </font>
    <font>
      <b/>
      <sz val="22"/>
      <color theme="1"/>
      <name val="Calibri"/>
      <family val="2"/>
      <scheme val="minor"/>
    </font>
    <font>
      <sz val="11"/>
      <color rgb="FFFFFF0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font>
    <font>
      <sz val="14"/>
      <color rgb="FF92D050"/>
      <name val="Calibri"/>
      <family val="2"/>
      <scheme val="minor"/>
    </font>
    <font>
      <sz val="11"/>
      <color theme="0"/>
      <name val="Calibri"/>
      <family val="2"/>
      <scheme val="minor"/>
    </font>
    <font>
      <sz val="9"/>
      <color theme="1"/>
      <name val="Calibri"/>
      <family val="2"/>
      <scheme val="minor"/>
    </font>
    <font>
      <b/>
      <sz val="9"/>
      <color rgb="FF000000"/>
      <name val="Calibri"/>
      <family val="2"/>
      <scheme val="minor"/>
    </font>
    <font>
      <u/>
      <sz val="11"/>
      <color theme="10"/>
      <name val="Calibri"/>
      <family val="2"/>
      <scheme val="minor"/>
    </font>
    <font>
      <b/>
      <vertAlign val="superscript"/>
      <sz val="11"/>
      <color theme="1"/>
      <name val="Calibri"/>
      <family val="2"/>
      <scheme val="minor"/>
    </font>
    <font>
      <sz val="9"/>
      <color indexed="81"/>
      <name val="Tahoma"/>
      <family val="2"/>
    </font>
    <font>
      <b/>
      <sz val="10"/>
      <color theme="1"/>
      <name val="Calibri"/>
      <family val="2"/>
      <scheme val="minor"/>
    </font>
    <font>
      <b/>
      <vertAlign val="superscript"/>
      <sz val="10"/>
      <color theme="1"/>
      <name val="Calibri"/>
      <family val="2"/>
      <scheme val="minor"/>
    </font>
    <font>
      <b/>
      <u/>
      <sz val="11"/>
      <color rgb="FFFF0000"/>
      <name val="Calibri"/>
      <family val="2"/>
      <scheme val="minor"/>
    </font>
    <font>
      <i/>
      <sz val="11"/>
      <color theme="1"/>
      <name val="Calibri"/>
      <family val="2"/>
      <scheme val="minor"/>
    </font>
    <font>
      <b/>
      <i/>
      <sz val="10"/>
      <color theme="1"/>
      <name val="Calibri"/>
      <family val="2"/>
      <scheme val="minor"/>
    </font>
    <font>
      <sz val="9"/>
      <color rgb="FF000000"/>
      <name val="Arial"/>
      <family val="2"/>
    </font>
    <font>
      <i/>
      <sz val="10"/>
      <color theme="1"/>
      <name val="Calibri"/>
      <family val="2"/>
      <scheme val="minor"/>
    </font>
    <font>
      <b/>
      <sz val="10"/>
      <color theme="1"/>
      <name val="Calibri"/>
      <family val="2"/>
    </font>
    <font>
      <sz val="11"/>
      <color rgb="FF00B050"/>
      <name val="Calibri"/>
      <family val="2"/>
      <scheme val="minor"/>
    </font>
    <font>
      <b/>
      <sz val="12"/>
      <color rgb="FF00B050"/>
      <name val="Calibri"/>
      <family val="2"/>
    </font>
    <font>
      <b/>
      <sz val="10"/>
      <color rgb="FF000000"/>
      <name val="Calibri"/>
      <family val="2"/>
      <scheme val="minor"/>
    </font>
    <font>
      <b/>
      <i/>
      <sz val="10"/>
      <color rgb="FF000000"/>
      <name val="Calibri"/>
      <family val="2"/>
      <scheme val="minor"/>
    </font>
    <font>
      <sz val="8"/>
      <color rgb="FF000000"/>
      <name val="Calibri"/>
      <family val="2"/>
      <scheme val="minor"/>
    </font>
    <font>
      <sz val="12"/>
      <color rgb="FF00B050"/>
      <name val="Calibri"/>
      <family val="2"/>
    </font>
    <font>
      <b/>
      <vertAlign val="superscript"/>
      <sz val="18"/>
      <color theme="1"/>
      <name val="Calibri"/>
      <family val="2"/>
      <scheme val="minor"/>
    </font>
    <font>
      <sz val="18"/>
      <color theme="0"/>
      <name val="Calibri"/>
      <family val="2"/>
      <scheme val="minor"/>
    </font>
    <font>
      <vertAlign val="superscript"/>
      <sz val="14"/>
      <color rgb="FF92D050"/>
      <name val="Calibri"/>
      <family val="2"/>
      <scheme val="minor"/>
    </font>
    <font>
      <sz val="11"/>
      <color theme="1"/>
      <name val="Calibri"/>
      <family val="2"/>
    </font>
    <font>
      <sz val="8"/>
      <name val="Calibri"/>
      <family val="2"/>
      <scheme val="minor"/>
    </font>
    <font>
      <b/>
      <sz val="12"/>
      <color rgb="FF000000"/>
      <name val="Calibri"/>
      <family val="2"/>
    </font>
    <font>
      <b/>
      <sz val="12"/>
      <color rgb="FFFFFFFF"/>
      <name val="Calibri"/>
      <family val="2"/>
    </font>
    <font>
      <b/>
      <sz val="12"/>
      <color rgb="FFFFFF00"/>
      <name val="Calibri"/>
      <family val="2"/>
    </font>
    <font>
      <b/>
      <sz val="11"/>
      <color rgb="FF000000"/>
      <name val="Calibri"/>
      <family val="2"/>
    </font>
    <font>
      <b/>
      <sz val="11"/>
      <color rgb="FFFFFFFF"/>
      <name val="Calibri"/>
      <family val="2"/>
    </font>
    <font>
      <sz val="11"/>
      <color rgb="FF000000"/>
      <name val="Calibri"/>
      <family val="2"/>
    </font>
    <font>
      <sz val="11"/>
      <color rgb="FFFF0000"/>
      <name val="Calibri"/>
      <family val="2"/>
    </font>
    <font>
      <u/>
      <sz val="11"/>
      <color rgb="FF000000"/>
      <name val="Calibri"/>
      <family val="2"/>
    </font>
    <font>
      <i/>
      <sz val="11"/>
      <color rgb="FF000000"/>
      <name val="Calibri"/>
      <family val="2"/>
    </font>
    <font>
      <vertAlign val="subscript"/>
      <sz val="11"/>
      <color rgb="FF000000"/>
      <name val="Calibri"/>
      <family val="2"/>
    </font>
    <font>
      <sz val="11"/>
      <color rgb="FFFFFFFF"/>
      <name val="Calibri"/>
      <family val="2"/>
    </font>
    <font>
      <sz val="9"/>
      <color rgb="FF000000"/>
      <name val="Calibri"/>
      <family val="2"/>
    </font>
    <font>
      <b/>
      <u/>
      <sz val="11"/>
      <color rgb="FF000000"/>
      <name val="Calibri"/>
      <family val="2"/>
    </font>
    <font>
      <b/>
      <sz val="10"/>
      <color rgb="FF000000"/>
      <name val="Calibri"/>
      <family val="2"/>
    </font>
    <font>
      <sz val="10"/>
      <color rgb="FF000000"/>
      <name val="Calibri"/>
      <family val="2"/>
    </font>
    <font>
      <b/>
      <sz val="9"/>
      <color rgb="FF000000"/>
      <name val="Calibri"/>
      <family val="2"/>
    </font>
    <font>
      <sz val="12"/>
      <color rgb="FF000000"/>
      <name val="Calibri"/>
      <family val="2"/>
    </font>
    <font>
      <b/>
      <i/>
      <sz val="11"/>
      <color rgb="FFFF0000"/>
      <name val="Calibri"/>
      <family val="2"/>
      <scheme val="minor"/>
    </font>
    <font>
      <b/>
      <sz val="11"/>
      <color theme="0"/>
      <name val="Arial"/>
      <family val="2"/>
    </font>
    <font>
      <sz val="11"/>
      <name val="Arial"/>
      <family val="2"/>
    </font>
    <font>
      <b/>
      <sz val="11"/>
      <color theme="1"/>
      <name val="Calibri"/>
      <family val="2"/>
    </font>
    <font>
      <sz val="10"/>
      <color theme="1"/>
      <name val="Arimo"/>
    </font>
    <font>
      <sz val="8"/>
      <color indexed="81"/>
      <name val="Tahoma"/>
      <family val="2"/>
    </font>
    <font>
      <sz val="10"/>
      <color theme="1"/>
      <name val="Calibri"/>
      <family val="2"/>
    </font>
    <font>
      <sz val="11"/>
      <color theme="0"/>
      <name val="Calibri"/>
      <family val="2"/>
    </font>
    <font>
      <b/>
      <sz val="11"/>
      <color theme="1"/>
      <name val="Arial"/>
      <family val="2"/>
    </font>
    <font>
      <b/>
      <sz val="11"/>
      <color theme="0"/>
      <name val="Calibri"/>
      <family val="2"/>
    </font>
    <font>
      <sz val="9"/>
      <color theme="1"/>
      <name val="Calibri"/>
      <family val="2"/>
    </font>
    <font>
      <sz val="9"/>
      <color theme="1"/>
      <name val="Arial"/>
      <family val="2"/>
    </font>
    <font>
      <sz val="8"/>
      <color theme="1"/>
      <name val="Arial"/>
      <family val="2"/>
    </font>
  </fonts>
  <fills count="43">
    <fill>
      <patternFill patternType="none"/>
    </fill>
    <fill>
      <patternFill patternType="gray125"/>
    </fill>
    <fill>
      <patternFill patternType="solid">
        <fgColor indexed="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9"/>
        <bgColor indexed="64"/>
      </patternFill>
    </fill>
    <fill>
      <patternFill patternType="solid">
        <fgColor theme="9" tint="0.59999389629810485"/>
        <bgColor indexed="64"/>
      </patternFill>
    </fill>
    <fill>
      <patternFill patternType="solid">
        <fgColor rgb="FF66FF33"/>
        <bgColor indexed="64"/>
      </patternFill>
    </fill>
    <fill>
      <patternFill patternType="lightGray">
        <bgColor theme="3" tint="0.59999389629810485"/>
      </patternFill>
    </fill>
    <fill>
      <patternFill patternType="lightGray">
        <bgColor rgb="FFCCCCCC"/>
      </patternFill>
    </fill>
    <fill>
      <patternFill patternType="solid">
        <fgColor theme="6" tint="0.59999389629810485"/>
        <bgColor indexed="64"/>
      </patternFill>
    </fill>
    <fill>
      <patternFill patternType="gray125">
        <bgColor theme="3" tint="0.59999389629810485"/>
      </patternFill>
    </fill>
    <fill>
      <patternFill patternType="gray125">
        <bgColor rgb="FFD9D9D9"/>
      </patternFill>
    </fill>
    <fill>
      <patternFill patternType="solid">
        <fgColor theme="3" tint="0.59999389629810485"/>
        <bgColor indexed="64"/>
      </patternFill>
    </fill>
    <fill>
      <patternFill patternType="solid">
        <fgColor rgb="FFBFBFBF"/>
        <bgColor indexed="64"/>
      </patternFill>
    </fill>
    <fill>
      <patternFill patternType="solid">
        <fgColor rgb="FFFF0000"/>
        <bgColor indexed="64"/>
      </patternFill>
    </fill>
    <fill>
      <patternFill patternType="solid">
        <fgColor rgb="FFF79646"/>
        <bgColor rgb="FFFFFFFF"/>
      </patternFill>
    </fill>
    <fill>
      <patternFill patternType="solid">
        <fgColor rgb="FF388194"/>
        <bgColor rgb="FFFFFFFF"/>
      </patternFill>
    </fill>
    <fill>
      <patternFill patternType="solid">
        <fgColor rgb="FF00B050"/>
        <bgColor rgb="FFFFFFFF"/>
      </patternFill>
    </fill>
    <fill>
      <patternFill patternType="solid">
        <fgColor rgb="FFFFFF00"/>
        <bgColor rgb="FFFFFFFF"/>
      </patternFill>
    </fill>
    <fill>
      <patternFill patternType="solid">
        <fgColor rgb="FFBFBFBF"/>
        <bgColor rgb="FFFFFFFF"/>
      </patternFill>
    </fill>
    <fill>
      <patternFill patternType="solid">
        <fgColor rgb="FFFFFFFF"/>
        <bgColor rgb="FFFFFFFF"/>
      </patternFill>
    </fill>
    <fill>
      <patternFill patternType="solid">
        <fgColor rgb="FF00FF00"/>
        <bgColor rgb="FFFFFFFF"/>
      </patternFill>
    </fill>
    <fill>
      <patternFill patternType="solid">
        <fgColor rgb="FF000000"/>
        <bgColor rgb="FFFFFFFF"/>
      </patternFill>
    </fill>
    <fill>
      <patternFill patternType="solid">
        <fgColor rgb="FFDAEEF3"/>
        <bgColor rgb="FFFFFFFF"/>
      </patternFill>
    </fill>
    <fill>
      <patternFill patternType="solid">
        <fgColor rgb="FF66FF33"/>
        <bgColor rgb="FFFFFFFF"/>
      </patternFill>
    </fill>
    <fill>
      <patternFill patternType="solid">
        <fgColor rgb="FF0070C0"/>
        <bgColor rgb="FFFFFFFF"/>
      </patternFill>
    </fill>
    <fill>
      <patternFill patternType="solid">
        <fgColor rgb="FFD8D8D8"/>
        <bgColor rgb="FFFFFFFF"/>
      </patternFill>
    </fill>
    <fill>
      <patternFill patternType="solid">
        <fgColor theme="3" tint="0.79998168889431442"/>
        <bgColor indexed="64"/>
      </patternFill>
    </fill>
    <fill>
      <patternFill patternType="solid">
        <fgColor theme="0" tint="-0.249977111117893"/>
        <bgColor rgb="FFFFFFFF"/>
      </patternFill>
    </fill>
    <fill>
      <patternFill patternType="solid">
        <fgColor rgb="FF00B050"/>
        <bgColor rgb="FF00B050"/>
      </patternFill>
    </fill>
    <fill>
      <patternFill patternType="solid">
        <fgColor rgb="FFC2D69B"/>
        <bgColor rgb="FFC2D69B"/>
      </patternFill>
    </fill>
    <fill>
      <patternFill patternType="solid">
        <fgColor rgb="FF008080"/>
        <bgColor rgb="FF008080"/>
      </patternFill>
    </fill>
    <fill>
      <patternFill patternType="solid">
        <fgColor rgb="FFFFFF00"/>
        <bgColor rgb="FFFFFF00"/>
      </patternFill>
    </fill>
    <fill>
      <patternFill patternType="solid">
        <fgColor theme="0"/>
        <bgColor theme="0"/>
      </patternFill>
    </fill>
    <fill>
      <patternFill patternType="solid">
        <fgColor rgb="FF66FF33"/>
        <bgColor rgb="FF66FF33"/>
      </patternFill>
    </fill>
    <fill>
      <patternFill patternType="solid">
        <fgColor rgb="FF8DB3E2"/>
        <bgColor rgb="FF8DB3E2"/>
      </patternFill>
    </fill>
    <fill>
      <patternFill patternType="solid">
        <fgColor rgb="FFD9D9D9"/>
        <bgColor rgb="FFD9D9D9"/>
      </patternFill>
    </fill>
    <fill>
      <patternFill patternType="solid">
        <fgColor rgb="FFCCCCCC"/>
        <bgColor rgb="FFCCCCCC"/>
      </patternFill>
    </fill>
    <fill>
      <patternFill patternType="solid">
        <fgColor theme="0"/>
        <bgColor rgb="FFFFFF00"/>
      </patternFill>
    </fill>
    <fill>
      <patternFill patternType="solid">
        <fgColor theme="1" tint="0.499984740745262"/>
        <bgColor indexed="64"/>
      </patternFill>
    </fill>
    <fill>
      <patternFill patternType="solid">
        <fgColor theme="0" tint="-0.3499862666707357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double">
        <color rgb="FFFFFF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medium">
        <color rgb="FF000000"/>
      </right>
      <top/>
      <bottom style="thin">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medium">
        <color rgb="FF000000"/>
      </top>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thin">
        <color rgb="FF000000"/>
      </top>
      <bottom/>
      <diagonal/>
    </border>
    <border>
      <left/>
      <right/>
      <top style="thin">
        <color rgb="FF000000"/>
      </top>
      <bottom style="medium">
        <color rgb="FF000000"/>
      </bottom>
      <diagonal/>
    </border>
    <border>
      <left style="thin">
        <color rgb="FF000000"/>
      </left>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diagonal/>
    </border>
  </borders>
  <cellStyleXfs count="5">
    <xf numFmtId="0" fontId="0" fillId="0" borderId="0"/>
    <xf numFmtId="9" fontId="9" fillId="0" borderId="0" applyFon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651">
    <xf numFmtId="0" fontId="0" fillId="0" borderId="0" xfId="0"/>
    <xf numFmtId="0" fontId="3"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xf>
    <xf numFmtId="0" fontId="1" fillId="2" borderId="0" xfId="0" applyFont="1" applyFill="1" applyAlignment="1">
      <alignment vertical="center" wrapText="1"/>
    </xf>
    <xf numFmtId="0" fontId="0" fillId="2" borderId="0" xfId="0" applyFill="1" applyAlignment="1">
      <alignment horizontal="center" vertical="center"/>
    </xf>
    <xf numFmtId="0" fontId="5" fillId="0" borderId="0" xfId="0" applyFont="1" applyAlignment="1">
      <alignment vertical="center"/>
    </xf>
    <xf numFmtId="0" fontId="0" fillId="2" borderId="0" xfId="0" applyFill="1" applyAlignment="1">
      <alignment horizontal="right" vertical="center"/>
    </xf>
    <xf numFmtId="0" fontId="5" fillId="2" borderId="0" xfId="0" applyFont="1" applyFill="1" applyAlignment="1">
      <alignment vertical="center"/>
    </xf>
    <xf numFmtId="0" fontId="5" fillId="2" borderId="0" xfId="0" applyFont="1" applyFill="1" applyAlignment="1">
      <alignment horizontal="right" vertical="center"/>
    </xf>
    <xf numFmtId="0" fontId="6" fillId="2" borderId="0" xfId="0" applyFont="1" applyFill="1" applyAlignment="1">
      <alignment vertical="center" wrapText="1"/>
    </xf>
    <xf numFmtId="0" fontId="4" fillId="2" borderId="0" xfId="0" applyFont="1" applyFill="1" applyAlignment="1">
      <alignment vertical="center"/>
    </xf>
    <xf numFmtId="14" fontId="0" fillId="2" borderId="0" xfId="0" applyNumberFormat="1" applyFill="1" applyAlignment="1">
      <alignment vertical="center"/>
    </xf>
    <xf numFmtId="0" fontId="8" fillId="2" borderId="0" xfId="0" applyFont="1" applyFill="1" applyAlignment="1">
      <alignment vertical="center"/>
    </xf>
    <xf numFmtId="14" fontId="8" fillId="2" borderId="0" xfId="0" applyNumberFormat="1" applyFont="1" applyFill="1" applyAlignment="1">
      <alignment vertical="center"/>
    </xf>
    <xf numFmtId="0" fontId="13" fillId="2" borderId="0" xfId="0" applyFont="1" applyFill="1" applyAlignment="1">
      <alignment vertical="center"/>
    </xf>
    <xf numFmtId="0" fontId="5" fillId="3" borderId="0" xfId="0" applyFont="1" applyFill="1" applyAlignment="1">
      <alignment horizontal="center" vertical="center"/>
    </xf>
    <xf numFmtId="0" fontId="0" fillId="0" borderId="0" xfId="0" applyAlignment="1">
      <alignment horizontal="center" vertical="center"/>
    </xf>
    <xf numFmtId="0" fontId="5" fillId="3" borderId="0" xfId="0" applyFont="1" applyFill="1" applyAlignment="1">
      <alignment vertical="center"/>
    </xf>
    <xf numFmtId="0" fontId="17" fillId="8" borderId="0" xfId="4" applyFill="1" applyAlignment="1">
      <alignment vertical="center"/>
    </xf>
    <xf numFmtId="0" fontId="10" fillId="9"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5" fillId="13" borderId="5" xfId="0" applyFont="1" applyFill="1" applyBorder="1" applyAlignment="1">
      <alignment horizontal="center" vertical="center" wrapText="1"/>
    </xf>
    <xf numFmtId="0" fontId="1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left" vertical="center" wrapText="1"/>
    </xf>
    <xf numFmtId="0" fontId="0" fillId="0" borderId="0" xfId="0" applyAlignment="1">
      <alignment horizontal="left" vertical="center"/>
    </xf>
    <xf numFmtId="0" fontId="20" fillId="14" borderId="1" xfId="0" applyFont="1" applyFill="1" applyBorder="1" applyAlignment="1">
      <alignment horizontal="center" vertical="center" wrapText="1"/>
    </xf>
    <xf numFmtId="0" fontId="22" fillId="0" borderId="0" xfId="0" applyFont="1" applyAlignment="1">
      <alignment vertical="center"/>
    </xf>
    <xf numFmtId="0" fontId="0" fillId="0" borderId="0" xfId="0" applyAlignment="1">
      <alignment horizontal="left"/>
    </xf>
    <xf numFmtId="0" fontId="15" fillId="13" borderId="1" xfId="0" applyFont="1" applyFill="1" applyBorder="1" applyAlignment="1">
      <alignment horizontal="center" vertical="top" wrapText="1"/>
    </xf>
    <xf numFmtId="0" fontId="15" fillId="13" borderId="1" xfId="0" applyFont="1" applyFill="1" applyBorder="1" applyAlignment="1">
      <alignment horizontal="center" wrapText="1"/>
    </xf>
    <xf numFmtId="0" fontId="20" fillId="9" borderId="1" xfId="0" applyFont="1" applyFill="1" applyBorder="1" applyAlignment="1">
      <alignment horizontal="center" vertical="center" wrapText="1"/>
    </xf>
    <xf numFmtId="0" fontId="11" fillId="0" borderId="1" xfId="0" applyFont="1" applyBorder="1" applyAlignment="1">
      <alignment vertical="center" wrapText="1"/>
    </xf>
    <xf numFmtId="0" fontId="22" fillId="0" borderId="0" xfId="0" applyFont="1"/>
    <xf numFmtId="0" fontId="11" fillId="0" borderId="4" xfId="0" applyFont="1" applyBorder="1" applyAlignment="1">
      <alignment vertical="center" wrapText="1"/>
    </xf>
    <xf numFmtId="0" fontId="11" fillId="0" borderId="5" xfId="0" applyFont="1" applyBorder="1" applyAlignment="1">
      <alignment horizontal="center" vertical="center" wrapText="1"/>
    </xf>
    <xf numFmtId="0" fontId="11" fillId="5" borderId="6" xfId="0" applyFont="1" applyFill="1" applyBorder="1" applyAlignment="1">
      <alignment horizontal="center" vertical="center" wrapText="1"/>
    </xf>
    <xf numFmtId="0" fontId="22" fillId="0" borderId="0" xfId="0" applyFont="1" applyAlignment="1">
      <alignment horizontal="left" vertical="center"/>
    </xf>
    <xf numFmtId="0" fontId="0" fillId="0" borderId="0" xfId="0" applyAlignment="1">
      <alignment horizontal="center"/>
    </xf>
    <xf numFmtId="0" fontId="17" fillId="0" borderId="0" xfId="4" applyAlignment="1">
      <alignment vertical="center"/>
    </xf>
    <xf numFmtId="0" fontId="15" fillId="10" borderId="1" xfId="0" applyFont="1" applyFill="1" applyBorder="1" applyAlignment="1">
      <alignment horizontal="center" vertical="top" wrapText="1"/>
    </xf>
    <xf numFmtId="0" fontId="20" fillId="0" borderId="1" xfId="0" applyFont="1" applyBorder="1" applyAlignment="1">
      <alignment horizontal="center" vertical="top" wrapText="1"/>
    </xf>
    <xf numFmtId="0" fontId="11" fillId="0" borderId="1" xfId="0" applyFont="1" applyBorder="1" applyAlignment="1">
      <alignment horizontal="center" vertical="top" wrapText="1"/>
    </xf>
    <xf numFmtId="0" fontId="11" fillId="5" borderId="1" xfId="0" applyFont="1" applyFill="1" applyBorder="1" applyAlignment="1">
      <alignment horizontal="left" vertical="top" wrapText="1"/>
    </xf>
    <xf numFmtId="0" fontId="0" fillId="0" borderId="0" xfId="0" applyAlignment="1">
      <alignment horizontal="left" indent="2"/>
    </xf>
    <xf numFmtId="0" fontId="20" fillId="9" borderId="4" xfId="0" applyFont="1" applyFill="1" applyBorder="1" applyAlignment="1">
      <alignment horizontal="center" vertical="center" wrapText="1"/>
    </xf>
    <xf numFmtId="0" fontId="0" fillId="0" borderId="1" xfId="0" applyBorder="1" applyAlignment="1">
      <alignment horizontal="center" vertical="center"/>
    </xf>
    <xf numFmtId="0" fontId="0" fillId="4" borderId="1" xfId="0" applyFill="1" applyBorder="1" applyAlignment="1">
      <alignment vertical="center"/>
    </xf>
    <xf numFmtId="0" fontId="14"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vertical="center" wrapText="1"/>
    </xf>
    <xf numFmtId="0" fontId="10" fillId="0" borderId="0" xfId="0" applyFont="1"/>
    <xf numFmtId="0" fontId="10" fillId="14"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10" fillId="14" borderId="8"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32" fillId="13" borderId="1" xfId="0" applyFont="1" applyFill="1" applyBorder="1" applyAlignment="1">
      <alignment horizontal="center" vertical="center" wrapText="1"/>
    </xf>
    <xf numFmtId="0" fontId="29" fillId="16" borderId="0" xfId="0" applyFont="1" applyFill="1" applyAlignment="1">
      <alignment horizontal="center" vertical="center"/>
    </xf>
    <xf numFmtId="0" fontId="33" fillId="0" borderId="0" xfId="0" applyFont="1" applyAlignment="1">
      <alignment horizontal="center" vertical="center"/>
    </xf>
    <xf numFmtId="0" fontId="17" fillId="0" borderId="0" xfId="4" applyFill="1" applyAlignment="1">
      <alignment vertical="center"/>
    </xf>
    <xf numFmtId="0" fontId="10" fillId="0" borderId="0" xfId="0" applyFont="1" applyAlignment="1">
      <alignment horizontal="center" vertical="center" wrapText="1"/>
    </xf>
    <xf numFmtId="0" fontId="28" fillId="0" borderId="0" xfId="0" applyFont="1" applyAlignment="1">
      <alignment horizontal="center"/>
    </xf>
    <xf numFmtId="0" fontId="5" fillId="2" borderId="0" xfId="0" applyFont="1" applyFill="1" applyAlignment="1">
      <alignment horizontal="left" vertical="center"/>
    </xf>
    <xf numFmtId="0" fontId="35" fillId="2" borderId="0" xfId="0" applyFont="1" applyFill="1" applyAlignment="1">
      <alignment horizontal="center" vertical="center"/>
    </xf>
    <xf numFmtId="0" fontId="0" fillId="2" borderId="9" xfId="0" applyFill="1" applyBorder="1" applyAlignment="1">
      <alignment vertical="center"/>
    </xf>
    <xf numFmtId="0" fontId="37" fillId="0" borderId="0" xfId="0" applyFont="1" applyAlignment="1">
      <alignment vertical="center"/>
    </xf>
    <xf numFmtId="0" fontId="11" fillId="11" borderId="1" xfId="0" applyFont="1" applyFill="1" applyBorder="1" applyAlignment="1">
      <alignment horizontal="center" vertical="center" wrapText="1"/>
    </xf>
    <xf numFmtId="0" fontId="39" fillId="0" borderId="0" xfId="0" applyFont="1" applyAlignment="1">
      <alignment horizontal="center" vertical="center"/>
    </xf>
    <xf numFmtId="0" fontId="39" fillId="18" borderId="0" xfId="0" applyFont="1" applyFill="1" applyAlignment="1">
      <alignment vertical="center"/>
    </xf>
    <xf numFmtId="0" fontId="42" fillId="0" borderId="0" xfId="0" applyFont="1" applyAlignment="1">
      <alignment horizontal="center" vertical="center"/>
    </xf>
    <xf numFmtId="0" fontId="43" fillId="19" borderId="10" xfId="0" applyFont="1" applyFill="1" applyBorder="1" applyAlignment="1">
      <alignment horizontal="center" vertical="center" wrapText="1"/>
    </xf>
    <xf numFmtId="0" fontId="43" fillId="19" borderId="11" xfId="0" applyFont="1" applyFill="1" applyBorder="1" applyAlignment="1">
      <alignment horizontal="center" vertical="center" wrapText="1"/>
    </xf>
    <xf numFmtId="0" fontId="43" fillId="19" borderId="14" xfId="0" applyFont="1" applyFill="1" applyBorder="1" applyAlignment="1">
      <alignment horizontal="center" vertical="center" wrapText="1"/>
    </xf>
    <xf numFmtId="0" fontId="43" fillId="19" borderId="15" xfId="0" applyFont="1" applyFill="1" applyBorder="1" applyAlignment="1">
      <alignment horizontal="center" vertical="center" wrapText="1"/>
    </xf>
    <xf numFmtId="2" fontId="0" fillId="20" borderId="20" xfId="0" applyNumberFormat="1" applyFill="1" applyBorder="1" applyAlignment="1">
      <alignment horizontal="center" vertical="center"/>
    </xf>
    <xf numFmtId="0" fontId="0" fillId="20" borderId="21" xfId="0" applyFill="1" applyBorder="1" applyAlignment="1" applyProtection="1">
      <alignment horizontal="left" vertical="top" wrapText="1"/>
      <protection locked="0"/>
    </xf>
    <xf numFmtId="0" fontId="0" fillId="0" borderId="24" xfId="0" applyBorder="1" applyAlignment="1">
      <alignment horizontal="center" vertical="center" wrapText="1"/>
    </xf>
    <xf numFmtId="0" fontId="44" fillId="0" borderId="24" xfId="0" applyFont="1" applyBorder="1" applyAlignment="1">
      <alignment vertical="top" wrapText="1"/>
    </xf>
    <xf numFmtId="1" fontId="0" fillId="0" borderId="25" xfId="0" applyNumberFormat="1" applyBorder="1"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24" xfId="0" applyBorder="1" applyAlignment="1">
      <alignment vertical="top" wrapText="1"/>
    </xf>
    <xf numFmtId="2" fontId="0" fillId="0" borderId="25" xfId="0" applyNumberFormat="1" applyBorder="1" applyAlignment="1" applyProtection="1">
      <alignment horizontal="center" vertical="center"/>
      <protection locked="0"/>
    </xf>
    <xf numFmtId="2" fontId="0" fillId="21" borderId="30" xfId="0" applyNumberFormat="1" applyFill="1" applyBorder="1" applyAlignment="1">
      <alignment horizontal="center" vertical="center"/>
    </xf>
    <xf numFmtId="0" fontId="46" fillId="0" borderId="31" xfId="0" applyFont="1" applyBorder="1" applyAlignment="1">
      <alignment horizontal="center" vertical="center"/>
    </xf>
    <xf numFmtId="0" fontId="0" fillId="0" borderId="31" xfId="0" applyBorder="1" applyAlignment="1">
      <alignment horizontal="left" vertical="center"/>
    </xf>
    <xf numFmtId="2" fontId="0" fillId="0" borderId="31" xfId="0" applyNumberFormat="1" applyBorder="1" applyAlignment="1">
      <alignment horizontal="center" vertical="center"/>
    </xf>
    <xf numFmtId="0" fontId="0" fillId="0" borderId="24" xfId="0" applyBorder="1" applyAlignment="1">
      <alignment horizontal="center" vertical="top" wrapText="1"/>
    </xf>
    <xf numFmtId="0" fontId="44" fillId="0" borderId="0" xfId="0" applyFont="1" applyAlignment="1">
      <alignment vertical="top" wrapText="1"/>
    </xf>
    <xf numFmtId="1" fontId="0" fillId="0" borderId="25" xfId="0" applyNumberFormat="1" applyBorder="1" applyAlignment="1" applyProtection="1">
      <alignment horizontal="center" vertical="top"/>
      <protection locked="0"/>
    </xf>
    <xf numFmtId="0" fontId="0" fillId="0" borderId="0" xfId="0" applyAlignment="1">
      <alignment vertical="top"/>
    </xf>
    <xf numFmtId="2" fontId="0" fillId="0" borderId="25" xfId="0" applyNumberFormat="1" applyBorder="1" applyAlignment="1" applyProtection="1">
      <alignment horizontal="center" vertical="top"/>
      <protection locked="0"/>
    </xf>
    <xf numFmtId="0" fontId="0" fillId="0" borderId="0" xfId="0" applyAlignment="1">
      <alignment vertical="center" wrapText="1"/>
    </xf>
    <xf numFmtId="0" fontId="0" fillId="0" borderId="24" xfId="0" applyBorder="1" applyAlignment="1">
      <alignment vertical="center" wrapText="1"/>
    </xf>
    <xf numFmtId="0" fontId="0" fillId="0" borderId="33" xfId="0" applyBorder="1" applyAlignment="1">
      <alignment horizontal="center" vertical="center" wrapText="1"/>
    </xf>
    <xf numFmtId="0" fontId="0" fillId="22" borderId="24" xfId="0" applyFill="1" applyBorder="1" applyAlignment="1">
      <alignment vertical="top" wrapText="1"/>
    </xf>
    <xf numFmtId="1" fontId="0" fillId="0" borderId="34" xfId="0" applyNumberFormat="1" applyBorder="1" applyAlignment="1" applyProtection="1">
      <alignment horizontal="center" vertical="center"/>
      <protection locked="0"/>
    </xf>
    <xf numFmtId="2" fontId="0" fillId="0" borderId="34" xfId="0" applyNumberFormat="1" applyBorder="1" applyAlignment="1" applyProtection="1">
      <alignment horizontal="center" vertical="center"/>
      <protection locked="0"/>
    </xf>
    <xf numFmtId="2" fontId="0" fillId="20" borderId="37" xfId="0" applyNumberFormat="1" applyFill="1" applyBorder="1" applyAlignment="1">
      <alignment horizontal="center" vertical="center"/>
    </xf>
    <xf numFmtId="2" fontId="0" fillId="21" borderId="44" xfId="0" applyNumberFormat="1" applyFill="1" applyBorder="1" applyAlignment="1">
      <alignment horizontal="center" vertical="center"/>
    </xf>
    <xf numFmtId="0" fontId="0" fillId="0" borderId="45" xfId="0" applyBorder="1" applyAlignment="1">
      <alignment horizontal="left" vertical="center"/>
    </xf>
    <xf numFmtId="2" fontId="0" fillId="0" borderId="20" xfId="0" applyNumberFormat="1" applyBorder="1" applyAlignment="1" applyProtection="1">
      <alignment horizontal="center" vertical="center"/>
      <protection locked="0"/>
    </xf>
    <xf numFmtId="1" fontId="0" fillId="21" borderId="47" xfId="0" applyNumberFormat="1" applyFill="1" applyBorder="1" applyAlignment="1">
      <alignment horizontal="center" vertical="center"/>
    </xf>
    <xf numFmtId="1" fontId="0" fillId="0" borderId="0" xfId="0" applyNumberFormat="1" applyAlignment="1">
      <alignment vertical="center"/>
    </xf>
    <xf numFmtId="2" fontId="0" fillId="23" borderId="47" xfId="0" applyNumberFormat="1" applyFill="1" applyBorder="1" applyAlignment="1">
      <alignment horizontal="center" vertical="center"/>
    </xf>
    <xf numFmtId="0" fontId="0" fillId="0" borderId="0" xfId="0" applyAlignment="1">
      <alignment horizontal="right" vertical="center"/>
    </xf>
    <xf numFmtId="0" fontId="49" fillId="24" borderId="24" xfId="0" applyFont="1" applyFill="1" applyBorder="1" applyAlignment="1">
      <alignment horizontal="left" vertical="center" wrapText="1"/>
    </xf>
    <xf numFmtId="2" fontId="49" fillId="24" borderId="25" xfId="0" applyNumberFormat="1" applyFont="1" applyFill="1" applyBorder="1" applyAlignment="1">
      <alignment horizontal="center" vertical="center"/>
    </xf>
    <xf numFmtId="10" fontId="0" fillId="0" borderId="0" xfId="0" applyNumberFormat="1" applyAlignment="1">
      <alignment vertical="center"/>
    </xf>
    <xf numFmtId="2" fontId="0" fillId="0" borderId="49" xfId="0" applyNumberFormat="1" applyBorder="1" applyAlignment="1">
      <alignment horizontal="center" vertical="center"/>
    </xf>
    <xf numFmtId="1" fontId="49" fillId="24" borderId="24" xfId="0" applyNumberFormat="1" applyFont="1" applyFill="1" applyBorder="1" applyAlignment="1">
      <alignment horizontal="left" vertical="center"/>
    </xf>
    <xf numFmtId="0" fontId="49" fillId="24" borderId="50" xfId="0" applyFont="1" applyFill="1" applyBorder="1" applyAlignment="1">
      <alignment horizontal="left" vertical="center" wrapText="1"/>
    </xf>
    <xf numFmtId="0" fontId="49" fillId="24" borderId="51" xfId="0" applyFont="1" applyFill="1" applyBorder="1" applyAlignment="1">
      <alignment horizontal="left" vertical="center" wrapText="1"/>
    </xf>
    <xf numFmtId="0" fontId="49" fillId="24" borderId="25" xfId="0" applyFont="1" applyFill="1" applyBorder="1" applyAlignment="1">
      <alignment horizontal="center" vertical="center"/>
    </xf>
    <xf numFmtId="0" fontId="25" fillId="0" borderId="0" xfId="0" applyFont="1" applyAlignment="1">
      <alignment vertical="center" wrapText="1"/>
    </xf>
    <xf numFmtId="2" fontId="0" fillId="24" borderId="25" xfId="0" applyNumberFormat="1" applyFill="1" applyBorder="1" applyAlignment="1">
      <alignment horizontal="center" vertical="center"/>
    </xf>
    <xf numFmtId="2" fontId="0" fillId="21" borderId="53" xfId="0" applyNumberFormat="1" applyFill="1" applyBorder="1" applyAlignment="1">
      <alignment horizontal="center" vertical="center"/>
    </xf>
    <xf numFmtId="0" fontId="0" fillId="0" borderId="0" xfId="0" applyAlignment="1">
      <alignment horizontal="left" vertical="top"/>
    </xf>
    <xf numFmtId="2" fontId="0" fillId="0" borderId="20" xfId="0" applyNumberFormat="1" applyBorder="1" applyAlignment="1">
      <alignment horizontal="center" vertical="center"/>
    </xf>
    <xf numFmtId="0" fontId="0" fillId="0" borderId="33" xfId="0" applyBorder="1" applyAlignment="1">
      <alignment horizontal="center" vertical="center"/>
    </xf>
    <xf numFmtId="0" fontId="0" fillId="0" borderId="54" xfId="0" applyBorder="1" applyAlignment="1">
      <alignment horizontal="left" vertical="center" wrapText="1"/>
    </xf>
    <xf numFmtId="2" fontId="0" fillId="20" borderId="47" xfId="0" applyNumberFormat="1" applyFill="1" applyBorder="1" applyAlignment="1" applyProtection="1">
      <alignment horizontal="center" vertical="center"/>
      <protection locked="0"/>
    </xf>
    <xf numFmtId="0" fontId="0" fillId="24" borderId="33" xfId="0" applyFill="1" applyBorder="1" applyAlignment="1">
      <alignment horizontal="center" vertical="center"/>
    </xf>
    <xf numFmtId="0" fontId="49" fillId="24" borderId="54" xfId="0" applyFont="1" applyFill="1" applyBorder="1" applyAlignment="1">
      <alignment horizontal="left" vertical="center" wrapText="1"/>
    </xf>
    <xf numFmtId="2" fontId="49" fillId="24" borderId="47" xfId="0" applyNumberFormat="1" applyFont="1" applyFill="1" applyBorder="1" applyAlignment="1" applyProtection="1">
      <alignment horizontal="center" vertical="center"/>
      <protection locked="0"/>
    </xf>
    <xf numFmtId="0" fontId="0" fillId="24" borderId="24" xfId="0" applyFill="1" applyBorder="1" applyAlignment="1">
      <alignment vertical="top"/>
    </xf>
    <xf numFmtId="2" fontId="0" fillId="24" borderId="34" xfId="0" applyNumberFormat="1" applyFill="1" applyBorder="1" applyAlignment="1" applyProtection="1">
      <alignment horizontal="center" vertical="center"/>
      <protection locked="0"/>
    </xf>
    <xf numFmtId="0" fontId="42" fillId="0" borderId="34" xfId="0" applyFont="1" applyBorder="1" applyAlignment="1">
      <alignment vertical="center" wrapText="1"/>
    </xf>
    <xf numFmtId="2" fontId="0" fillId="0" borderId="0" xfId="0" applyNumberFormat="1" applyAlignment="1">
      <alignment vertical="center"/>
    </xf>
    <xf numFmtId="0" fontId="49" fillId="24" borderId="33" xfId="0" applyFont="1" applyFill="1" applyBorder="1" applyAlignment="1">
      <alignment horizontal="left" vertical="center" wrapText="1"/>
    </xf>
    <xf numFmtId="0" fontId="49" fillId="24" borderId="48" xfId="0" applyFont="1" applyFill="1" applyBorder="1" applyAlignment="1">
      <alignment horizontal="left" vertical="center" wrapText="1"/>
    </xf>
    <xf numFmtId="2" fontId="49" fillId="24" borderId="47" xfId="0" applyNumberFormat="1" applyFont="1" applyFill="1" applyBorder="1" applyAlignment="1">
      <alignment horizontal="center" vertical="center"/>
    </xf>
    <xf numFmtId="2" fontId="0" fillId="21" borderId="40" xfId="0" applyNumberFormat="1" applyFill="1" applyBorder="1" applyAlignment="1">
      <alignment horizontal="center" vertical="center"/>
    </xf>
    <xf numFmtId="2" fontId="0" fillId="0" borderId="47" xfId="0" applyNumberFormat="1" applyBorder="1" applyAlignment="1" applyProtection="1">
      <alignment horizontal="center" vertical="center"/>
      <protection locked="0"/>
    </xf>
    <xf numFmtId="0" fontId="0" fillId="0" borderId="50" xfId="0" applyBorder="1" applyAlignment="1">
      <alignment horizontal="center" vertical="center" wrapText="1"/>
    </xf>
    <xf numFmtId="0" fontId="0" fillId="22" borderId="39" xfId="0" applyFill="1" applyBorder="1" applyAlignment="1">
      <alignment vertical="top" wrapText="1"/>
    </xf>
    <xf numFmtId="2" fontId="0" fillId="0" borderId="49" xfId="0" applyNumberFormat="1" applyBorder="1" applyAlignment="1" applyProtection="1">
      <alignment horizontal="center" vertical="center"/>
      <protection locked="0"/>
    </xf>
    <xf numFmtId="2" fontId="0" fillId="21" borderId="56" xfId="0" applyNumberFormat="1" applyFill="1" applyBorder="1" applyAlignment="1">
      <alignment horizontal="center" vertical="center"/>
    </xf>
    <xf numFmtId="2" fontId="0" fillId="0" borderId="57" xfId="0" applyNumberFormat="1" applyBorder="1" applyAlignment="1" applyProtection="1">
      <alignment horizontal="center" vertical="center"/>
      <protection locked="0"/>
    </xf>
    <xf numFmtId="167" fontId="0" fillId="23" borderId="47" xfId="0" applyNumberFormat="1" applyFill="1" applyBorder="1" applyAlignment="1">
      <alignment horizontal="center" vertical="center"/>
    </xf>
    <xf numFmtId="9" fontId="49" fillId="24" borderId="48" xfId="0" applyNumberFormat="1" applyFont="1" applyFill="1" applyBorder="1" applyAlignment="1">
      <alignment horizontal="left" vertical="center" wrapText="1"/>
    </xf>
    <xf numFmtId="0" fontId="0" fillId="22" borderId="24" xfId="0" applyFill="1" applyBorder="1" applyAlignment="1">
      <alignment wrapText="1"/>
    </xf>
    <xf numFmtId="2" fontId="0" fillId="20" borderId="25" xfId="0" applyNumberFormat="1" applyFill="1" applyBorder="1" applyAlignment="1">
      <alignment horizontal="center" vertical="center"/>
    </xf>
    <xf numFmtId="1" fontId="49" fillId="24" borderId="25" xfId="0" applyNumberFormat="1" applyFont="1" applyFill="1" applyBorder="1" applyAlignment="1">
      <alignment horizontal="center" vertical="center"/>
    </xf>
    <xf numFmtId="2" fontId="44" fillId="0" borderId="20" xfId="0" applyNumberFormat="1" applyFont="1" applyBorder="1" applyAlignment="1" applyProtection="1">
      <alignment horizontal="center" vertical="center"/>
      <protection locked="0"/>
    </xf>
    <xf numFmtId="9" fontId="49" fillId="24" borderId="51" xfId="0" applyNumberFormat="1" applyFont="1" applyFill="1" applyBorder="1" applyAlignment="1">
      <alignment horizontal="left" vertical="center" wrapText="1"/>
    </xf>
    <xf numFmtId="167" fontId="49" fillId="24" borderId="49" xfId="0" applyNumberFormat="1" applyFont="1" applyFill="1" applyBorder="1" applyAlignment="1">
      <alignment horizontal="center" vertical="center"/>
    </xf>
    <xf numFmtId="2" fontId="0" fillId="24" borderId="20" xfId="0" applyNumberFormat="1" applyFill="1" applyBorder="1" applyAlignment="1" applyProtection="1">
      <alignment horizontal="center" vertical="center"/>
      <protection locked="0"/>
    </xf>
    <xf numFmtId="1" fontId="0" fillId="24" borderId="47" xfId="0" applyNumberFormat="1" applyFill="1" applyBorder="1" applyAlignment="1">
      <alignment horizontal="center" vertical="center"/>
    </xf>
    <xf numFmtId="167" fontId="0" fillId="24" borderId="47" xfId="0" applyNumberFormat="1" applyFill="1" applyBorder="1" applyAlignment="1">
      <alignment horizontal="center" vertical="center"/>
    </xf>
    <xf numFmtId="2" fontId="0" fillId="24" borderId="30" xfId="0" applyNumberFormat="1" applyFill="1" applyBorder="1" applyAlignment="1">
      <alignment horizontal="center" vertical="center"/>
    </xf>
    <xf numFmtId="0" fontId="0" fillId="0" borderId="35" xfId="0" applyBorder="1" applyAlignment="1">
      <alignment horizontal="left" vertical="center" wrapText="1"/>
    </xf>
    <xf numFmtId="0" fontId="49" fillId="24" borderId="35" xfId="0" applyFont="1" applyFill="1" applyBorder="1" applyAlignment="1">
      <alignment horizontal="left" vertical="center" wrapText="1"/>
    </xf>
    <xf numFmtId="2" fontId="0" fillId="0" borderId="0" xfId="0" applyNumberFormat="1" applyAlignment="1">
      <alignment horizontal="right" vertical="center"/>
    </xf>
    <xf numFmtId="2" fontId="49" fillId="24" borderId="40" xfId="0" applyNumberFormat="1" applyFont="1" applyFill="1" applyBorder="1" applyAlignment="1">
      <alignment horizontal="center" vertical="center"/>
    </xf>
    <xf numFmtId="2" fontId="0" fillId="21" borderId="25" xfId="0" applyNumberFormat="1" applyFill="1" applyBorder="1" applyAlignment="1">
      <alignment horizontal="center" vertical="center"/>
    </xf>
    <xf numFmtId="2" fontId="0" fillId="21" borderId="47" xfId="0" applyNumberFormat="1" applyFill="1" applyBorder="1" applyAlignment="1">
      <alignment horizontal="center" vertical="center"/>
    </xf>
    <xf numFmtId="0" fontId="49" fillId="24" borderId="24" xfId="0" applyFont="1" applyFill="1" applyBorder="1" applyAlignment="1">
      <alignment vertical="center"/>
    </xf>
    <xf numFmtId="9" fontId="49" fillId="24" borderId="24" xfId="0" applyNumberFormat="1" applyFont="1" applyFill="1" applyBorder="1" applyAlignment="1">
      <alignment horizontal="left" vertical="center" wrapText="1"/>
    </xf>
    <xf numFmtId="2" fontId="49" fillId="24" borderId="24" xfId="0" applyNumberFormat="1" applyFont="1" applyFill="1" applyBorder="1" applyAlignment="1">
      <alignment horizontal="left" vertical="center" wrapText="1"/>
    </xf>
    <xf numFmtId="0" fontId="0" fillId="0" borderId="20" xfId="0" applyBorder="1" applyAlignment="1">
      <alignment horizontal="center" vertical="center"/>
    </xf>
    <xf numFmtId="2" fontId="49" fillId="24" borderId="24" xfId="0" applyNumberFormat="1" applyFont="1" applyFill="1" applyBorder="1" applyAlignment="1">
      <alignment horizontal="left" vertical="center"/>
    </xf>
    <xf numFmtId="2" fontId="49" fillId="24" borderId="49" xfId="0" applyNumberFormat="1" applyFont="1" applyFill="1" applyBorder="1" applyAlignment="1">
      <alignment horizontal="center" vertical="center"/>
    </xf>
    <xf numFmtId="2" fontId="0" fillId="24" borderId="47" xfId="0" applyNumberFormat="1" applyFill="1" applyBorder="1" applyAlignment="1">
      <alignment horizontal="center" vertical="center"/>
    </xf>
    <xf numFmtId="2" fontId="0" fillId="21" borderId="37" xfId="0" applyNumberFormat="1" applyFill="1" applyBorder="1" applyAlignment="1">
      <alignment horizontal="center" vertical="center"/>
    </xf>
    <xf numFmtId="168" fontId="0" fillId="21" borderId="47" xfId="0" applyNumberFormat="1" applyFill="1" applyBorder="1" applyAlignment="1">
      <alignment horizontal="right" vertical="center"/>
    </xf>
    <xf numFmtId="165" fontId="0" fillId="23" borderId="47" xfId="0" applyNumberFormat="1" applyFill="1" applyBorder="1" applyAlignment="1">
      <alignment horizontal="right" vertical="center"/>
    </xf>
    <xf numFmtId="164" fontId="49" fillId="24" borderId="49" xfId="0" applyNumberFormat="1" applyFont="1" applyFill="1" applyBorder="1" applyAlignment="1">
      <alignment horizontal="center" vertical="center"/>
    </xf>
    <xf numFmtId="0" fontId="44" fillId="0" borderId="24" xfId="0" applyFont="1" applyBorder="1" applyAlignment="1">
      <alignment vertical="center" wrapText="1"/>
    </xf>
    <xf numFmtId="0" fontId="0" fillId="0" borderId="24" xfId="0" applyBorder="1" applyAlignment="1">
      <alignment wrapText="1"/>
    </xf>
    <xf numFmtId="0" fontId="44" fillId="0" borderId="24" xfId="0" applyFont="1" applyBorder="1" applyAlignment="1">
      <alignment wrapText="1"/>
    </xf>
    <xf numFmtId="0" fontId="44" fillId="22" borderId="24" xfId="0" applyFont="1" applyFill="1" applyBorder="1" applyAlignment="1">
      <alignment vertical="top" wrapText="1"/>
    </xf>
    <xf numFmtId="0" fontId="0" fillId="22" borderId="33" xfId="0" applyFill="1" applyBorder="1" applyAlignment="1">
      <alignment horizontal="center" vertical="center" wrapText="1"/>
    </xf>
    <xf numFmtId="1" fontId="0" fillId="22" borderId="34" xfId="0" applyNumberFormat="1" applyFill="1" applyBorder="1" applyAlignment="1" applyProtection="1">
      <alignment horizontal="center" vertical="center"/>
      <protection locked="0"/>
    </xf>
    <xf numFmtId="9" fontId="0" fillId="23" borderId="47" xfId="0" applyNumberFormat="1" applyFill="1" applyBorder="1" applyAlignment="1">
      <alignment horizontal="center" vertical="center"/>
    </xf>
    <xf numFmtId="2" fontId="0" fillId="24" borderId="37" xfId="0" applyNumberFormat="1" applyFill="1" applyBorder="1" applyAlignment="1">
      <alignment horizontal="center" vertical="center"/>
    </xf>
    <xf numFmtId="0" fontId="0" fillId="24" borderId="33" xfId="0" applyFill="1" applyBorder="1" applyAlignment="1">
      <alignment horizontal="center" vertical="center" wrapText="1"/>
    </xf>
    <xf numFmtId="0" fontId="0" fillId="24" borderId="24" xfId="0" applyFill="1" applyBorder="1" applyAlignment="1">
      <alignment vertical="top" wrapText="1"/>
    </xf>
    <xf numFmtId="1" fontId="0" fillId="24" borderId="34" xfId="0" applyNumberFormat="1" applyFill="1" applyBorder="1" applyAlignment="1" applyProtection="1">
      <alignment horizontal="center" vertical="center"/>
      <protection locked="0"/>
    </xf>
    <xf numFmtId="0" fontId="0" fillId="24" borderId="39" xfId="0" applyFill="1" applyBorder="1" applyAlignment="1">
      <alignment vertical="top" wrapText="1"/>
    </xf>
    <xf numFmtId="1" fontId="0" fillId="24" borderId="57" xfId="0" applyNumberFormat="1" applyFill="1" applyBorder="1" applyAlignment="1" applyProtection="1">
      <alignment horizontal="center" vertical="center"/>
      <protection locked="0"/>
    </xf>
    <xf numFmtId="0" fontId="0" fillId="24" borderId="24" xfId="0" applyFill="1" applyBorder="1" applyAlignment="1">
      <alignment vertical="center" wrapText="1"/>
    </xf>
    <xf numFmtId="1" fontId="0" fillId="24" borderId="25" xfId="0" applyNumberFormat="1" applyFill="1" applyBorder="1" applyAlignment="1" applyProtection="1">
      <alignment vertical="center"/>
      <protection locked="0"/>
    </xf>
    <xf numFmtId="0" fontId="0" fillId="24" borderId="24" xfId="0" applyFill="1" applyBorder="1" applyAlignment="1">
      <alignment horizontal="left" vertical="center" wrapText="1"/>
    </xf>
    <xf numFmtId="1" fontId="0" fillId="24" borderId="25" xfId="0" applyNumberFormat="1" applyFill="1" applyBorder="1" applyAlignment="1">
      <alignment horizontal="center" vertical="center"/>
    </xf>
    <xf numFmtId="164" fontId="49" fillId="24" borderId="25" xfId="0" applyNumberFormat="1" applyFont="1" applyFill="1" applyBorder="1" applyAlignment="1">
      <alignment horizontal="center" vertical="center"/>
    </xf>
    <xf numFmtId="0" fontId="0" fillId="0" borderId="48" xfId="0" applyBorder="1" applyAlignment="1">
      <alignment horizontal="left" vertical="center"/>
    </xf>
    <xf numFmtId="167" fontId="0" fillId="21" borderId="47" xfId="0" applyNumberFormat="1" applyFill="1" applyBorder="1" applyAlignment="1">
      <alignment horizontal="center" vertical="center"/>
    </xf>
    <xf numFmtId="0" fontId="0" fillId="0" borderId="48" xfId="0" applyBorder="1" applyAlignment="1">
      <alignment horizontal="right" vertical="center"/>
    </xf>
    <xf numFmtId="0" fontId="49" fillId="24" borderId="33" xfId="0" applyFont="1" applyFill="1" applyBorder="1" applyAlignment="1">
      <alignment horizontal="right" vertical="center" wrapText="1"/>
    </xf>
    <xf numFmtId="167" fontId="49" fillId="24" borderId="47" xfId="0" applyNumberFormat="1" applyFont="1" applyFill="1" applyBorder="1" applyAlignment="1">
      <alignment horizontal="center" vertical="center"/>
    </xf>
    <xf numFmtId="0" fontId="0" fillId="24" borderId="20" xfId="0" applyFill="1" applyBorder="1" applyAlignment="1">
      <alignment horizontal="center" vertical="center"/>
    </xf>
    <xf numFmtId="1" fontId="0" fillId="21" borderId="25" xfId="0" applyNumberFormat="1" applyFill="1" applyBorder="1" applyAlignment="1" applyProtection="1">
      <alignment horizontal="center" vertical="center"/>
      <protection locked="0"/>
    </xf>
    <xf numFmtId="2" fontId="0" fillId="21" borderId="25" xfId="0" applyNumberFormat="1" applyFill="1" applyBorder="1" applyAlignment="1" applyProtection="1">
      <alignment horizontal="center" vertical="center"/>
      <protection locked="0"/>
    </xf>
    <xf numFmtId="0" fontId="0" fillId="0" borderId="50" xfId="0" applyBorder="1" applyAlignment="1">
      <alignment horizontal="left" vertical="center"/>
    </xf>
    <xf numFmtId="0" fontId="0" fillId="0" borderId="51" xfId="0" applyBorder="1" applyAlignment="1">
      <alignment horizontal="left" vertical="top" wrapText="1"/>
    </xf>
    <xf numFmtId="2" fontId="0" fillId="23" borderId="40" xfId="0" applyNumberFormat="1" applyFill="1" applyBorder="1" applyAlignment="1" applyProtection="1">
      <alignment horizontal="center" vertical="center"/>
      <protection locked="0"/>
    </xf>
    <xf numFmtId="0" fontId="49" fillId="24" borderId="50" xfId="0" applyFont="1" applyFill="1" applyBorder="1" applyAlignment="1">
      <alignment horizontal="left" vertical="top"/>
    </xf>
    <xf numFmtId="2" fontId="49" fillId="24" borderId="51" xfId="0" applyNumberFormat="1" applyFont="1" applyFill="1" applyBorder="1" applyAlignment="1">
      <alignment horizontal="left" vertical="top"/>
    </xf>
    <xf numFmtId="2" fontId="49" fillId="24" borderId="40" xfId="0" applyNumberFormat="1" applyFont="1" applyFill="1" applyBorder="1" applyAlignment="1" applyProtection="1">
      <alignment horizontal="center" vertical="center"/>
      <protection locked="0"/>
    </xf>
    <xf numFmtId="0" fontId="46" fillId="0" borderId="0" xfId="0" applyFont="1" applyAlignment="1">
      <alignment horizontal="center" vertical="center"/>
    </xf>
    <xf numFmtId="10" fontId="0" fillId="23" borderId="47" xfId="0" applyNumberFormat="1" applyFill="1" applyBorder="1" applyAlignment="1">
      <alignment horizontal="center" vertical="center"/>
    </xf>
    <xf numFmtId="10" fontId="49" fillId="24" borderId="24" xfId="0" applyNumberFormat="1" applyFont="1" applyFill="1" applyBorder="1" applyAlignment="1">
      <alignment horizontal="left" vertical="center"/>
    </xf>
    <xf numFmtId="0" fontId="0" fillId="0" borderId="33" xfId="0" applyBorder="1" applyAlignment="1">
      <alignment horizontal="left" vertical="top"/>
    </xf>
    <xf numFmtId="0" fontId="0" fillId="0" borderId="48" xfId="0" applyBorder="1" applyAlignment="1">
      <alignment horizontal="left" vertical="top"/>
    </xf>
    <xf numFmtId="2" fontId="0" fillId="23" borderId="25" xfId="0" applyNumberFormat="1" applyFill="1" applyBorder="1" applyAlignment="1" applyProtection="1">
      <alignment horizontal="center" vertical="center"/>
      <protection locked="0"/>
    </xf>
    <xf numFmtId="165" fontId="49" fillId="24" borderId="24" xfId="0" applyNumberFormat="1" applyFont="1" applyFill="1" applyBorder="1" applyAlignment="1">
      <alignment horizontal="left" vertical="center"/>
    </xf>
    <xf numFmtId="10" fontId="0" fillId="23" borderId="25" xfId="0" applyNumberFormat="1" applyFill="1" applyBorder="1" applyAlignment="1" applyProtection="1">
      <alignment horizontal="center" vertical="center"/>
      <protection locked="0"/>
    </xf>
    <xf numFmtId="167" fontId="49" fillId="24" borderId="24" xfId="0" applyNumberFormat="1" applyFont="1" applyFill="1" applyBorder="1" applyAlignment="1">
      <alignment horizontal="left" vertical="center"/>
    </xf>
    <xf numFmtId="0" fontId="0" fillId="21" borderId="47" xfId="0" applyFill="1" applyBorder="1" applyAlignment="1">
      <alignment horizontal="center" vertical="center"/>
    </xf>
    <xf numFmtId="0" fontId="0" fillId="25" borderId="61" xfId="0" applyFill="1" applyBorder="1" applyAlignment="1">
      <alignment horizontal="left" vertical="center"/>
    </xf>
    <xf numFmtId="0" fontId="0" fillId="25" borderId="48" xfId="0" applyFill="1" applyBorder="1" applyAlignment="1">
      <alignment horizontal="left" vertical="center" wrapText="1"/>
    </xf>
    <xf numFmtId="1" fontId="0" fillId="26" borderId="25" xfId="0" applyNumberFormat="1" applyFill="1" applyBorder="1" applyAlignment="1">
      <alignment horizontal="center" vertical="center"/>
    </xf>
    <xf numFmtId="167" fontId="0" fillId="26" borderId="47" xfId="0" applyNumberFormat="1" applyFill="1" applyBorder="1" applyAlignment="1">
      <alignment horizontal="center" vertical="center"/>
    </xf>
    <xf numFmtId="0" fontId="0" fillId="25" borderId="62" xfId="0" applyFill="1" applyBorder="1" applyAlignment="1">
      <alignment horizontal="left" vertical="center"/>
    </xf>
    <xf numFmtId="0" fontId="0" fillId="25" borderId="29" xfId="0" applyFill="1" applyBorder="1" applyAlignment="1">
      <alignment horizontal="left" vertical="center" wrapText="1"/>
    </xf>
    <xf numFmtId="167" fontId="0" fillId="26" borderId="44" xfId="0" applyNumberFormat="1" applyFill="1" applyBorder="1" applyAlignment="1">
      <alignment horizontal="center" vertical="center"/>
    </xf>
    <xf numFmtId="2" fontId="0" fillId="0" borderId="37" xfId="0" applyNumberFormat="1" applyBorder="1" applyAlignment="1" applyProtection="1">
      <alignment horizontal="center" vertical="center"/>
      <protection locked="0"/>
    </xf>
    <xf numFmtId="0" fontId="44" fillId="0" borderId="33" xfId="0" applyFont="1" applyBorder="1" applyAlignment="1">
      <alignment vertical="center" wrapText="1"/>
    </xf>
    <xf numFmtId="165" fontId="0" fillId="21" borderId="37" xfId="0" applyNumberFormat="1" applyFill="1" applyBorder="1" applyAlignment="1">
      <alignment horizontal="center" vertical="center"/>
    </xf>
    <xf numFmtId="0" fontId="0" fillId="0" borderId="33" xfId="0" applyBorder="1" applyAlignment="1">
      <alignment vertical="center" wrapText="1"/>
    </xf>
    <xf numFmtId="165" fontId="49" fillId="24" borderId="48" xfId="0" applyNumberFormat="1" applyFont="1" applyFill="1" applyBorder="1" applyAlignment="1">
      <alignment horizontal="left" vertical="center"/>
    </xf>
    <xf numFmtId="165" fontId="0" fillId="23" borderId="47" xfId="0" applyNumberFormat="1" applyFill="1" applyBorder="1" applyAlignment="1">
      <alignment horizontal="center" vertical="center"/>
    </xf>
    <xf numFmtId="1" fontId="0" fillId="21" borderId="37" xfId="0" applyNumberFormat="1" applyFill="1" applyBorder="1" applyAlignment="1">
      <alignment horizontal="center" vertical="center"/>
    </xf>
    <xf numFmtId="9" fontId="49" fillId="24" borderId="24" xfId="0" applyNumberFormat="1" applyFont="1" applyFill="1" applyBorder="1" applyAlignment="1">
      <alignment horizontal="left" vertical="center"/>
    </xf>
    <xf numFmtId="9" fontId="49" fillId="24" borderId="48" xfId="0" applyNumberFormat="1" applyFont="1" applyFill="1" applyBorder="1" applyAlignment="1">
      <alignment horizontal="left" vertical="center"/>
    </xf>
    <xf numFmtId="0" fontId="49" fillId="24" borderId="40" xfId="0" applyFont="1" applyFill="1" applyBorder="1" applyAlignment="1">
      <alignment horizontal="center" vertical="center"/>
    </xf>
    <xf numFmtId="2" fontId="0" fillId="23" borderId="25" xfId="0" applyNumberFormat="1" applyFill="1" applyBorder="1" applyAlignment="1">
      <alignment horizontal="center" vertical="center"/>
    </xf>
    <xf numFmtId="2" fontId="49" fillId="24" borderId="20" xfId="0" applyNumberFormat="1" applyFont="1" applyFill="1" applyBorder="1" applyAlignment="1" applyProtection="1">
      <alignment horizontal="center" vertical="center"/>
      <protection locked="0"/>
    </xf>
    <xf numFmtId="1" fontId="49" fillId="24" borderId="47" xfId="0" applyNumberFormat="1" applyFont="1" applyFill="1" applyBorder="1" applyAlignment="1">
      <alignment horizontal="center" vertical="center"/>
    </xf>
    <xf numFmtId="1" fontId="49" fillId="24" borderId="49" xfId="0" applyNumberFormat="1" applyFont="1" applyFill="1" applyBorder="1" applyAlignment="1">
      <alignment horizontal="center" vertical="center"/>
    </xf>
    <xf numFmtId="2" fontId="49" fillId="24" borderId="30" xfId="0" applyNumberFormat="1" applyFont="1" applyFill="1" applyBorder="1" applyAlignment="1">
      <alignment horizontal="center" vertical="center"/>
    </xf>
    <xf numFmtId="0" fontId="0" fillId="24" borderId="50" xfId="0" applyFill="1" applyBorder="1" applyAlignment="1">
      <alignment horizontal="left" vertical="center" wrapText="1"/>
    </xf>
    <xf numFmtId="0" fontId="0" fillId="24" borderId="51" xfId="0" applyFill="1" applyBorder="1" applyAlignment="1">
      <alignment horizontal="left" vertical="center" wrapText="1"/>
    </xf>
    <xf numFmtId="1" fontId="0" fillId="24" borderId="49" xfId="0" applyNumberFormat="1" applyFill="1" applyBorder="1" applyAlignment="1">
      <alignment horizontal="center" vertical="center"/>
    </xf>
    <xf numFmtId="0" fontId="0" fillId="0" borderId="0" xfId="0" applyAlignment="1" applyProtection="1">
      <alignment vertical="top" wrapText="1"/>
      <protection locked="0"/>
    </xf>
    <xf numFmtId="0" fontId="42" fillId="0" borderId="0" xfId="0" applyFont="1" applyAlignment="1">
      <alignment vertical="center"/>
    </xf>
    <xf numFmtId="0" fontId="0" fillId="0" borderId="0" xfId="0" applyAlignment="1">
      <alignment wrapText="1"/>
    </xf>
    <xf numFmtId="0" fontId="0" fillId="0" borderId="0" xfId="0" applyAlignment="1" applyProtection="1">
      <alignment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169"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0" fontId="52" fillId="28" borderId="24" xfId="0" applyFont="1" applyFill="1" applyBorder="1" applyAlignment="1">
      <alignment horizontal="center" vertical="center" wrapText="1"/>
    </xf>
    <xf numFmtId="0" fontId="53" fillId="0" borderId="0" xfId="0" applyFont="1"/>
    <xf numFmtId="0" fontId="50" fillId="0" borderId="24" xfId="0" applyFont="1" applyBorder="1" applyAlignment="1">
      <alignment horizontal="center" vertical="top"/>
    </xf>
    <xf numFmtId="0" fontId="54" fillId="0" borderId="24" xfId="0" applyFont="1" applyBorder="1" applyAlignment="1">
      <alignment horizontal="left" vertical="top" wrapText="1"/>
    </xf>
    <xf numFmtId="0" fontId="50" fillId="0" borderId="24" xfId="0" applyFont="1" applyBorder="1" applyAlignment="1">
      <alignment horizontal="left" vertical="top"/>
    </xf>
    <xf numFmtId="0" fontId="50" fillId="0" borderId="0" xfId="0" applyFont="1"/>
    <xf numFmtId="0" fontId="50" fillId="0" borderId="24" xfId="0" applyFont="1" applyBorder="1" applyAlignment="1">
      <alignment vertical="top" wrapText="1"/>
    </xf>
    <xf numFmtId="0" fontId="50" fillId="0" borderId="24" xfId="0" applyFont="1" applyBorder="1" applyAlignment="1">
      <alignment horizontal="left" vertical="top" wrapText="1"/>
    </xf>
    <xf numFmtId="0" fontId="50" fillId="21" borderId="24" xfId="0" applyFont="1" applyFill="1" applyBorder="1" applyAlignment="1">
      <alignment horizontal="left" vertical="top" wrapText="1"/>
    </xf>
    <xf numFmtId="0" fontId="50" fillId="0" borderId="24" xfId="0" applyFont="1" applyBorder="1" applyAlignment="1" applyProtection="1">
      <alignment horizontal="left" vertical="top"/>
      <protection locked="0"/>
    </xf>
    <xf numFmtId="0" fontId="54" fillId="22" borderId="24"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pplyProtection="1">
      <alignment horizontal="center" vertical="top" wrapText="1"/>
      <protection locked="0"/>
    </xf>
    <xf numFmtId="0" fontId="0" fillId="0" borderId="0" xfId="0" applyAlignment="1">
      <alignment horizontal="center" vertical="top" wrapText="1"/>
    </xf>
    <xf numFmtId="0" fontId="55" fillId="0" borderId="0" xfId="0" applyFont="1"/>
    <xf numFmtId="0" fontId="55" fillId="0" borderId="0" xfId="0" applyFont="1" applyAlignment="1">
      <alignment horizontal="center"/>
    </xf>
    <xf numFmtId="0" fontId="55" fillId="0" borderId="0" xfId="0" applyFont="1" applyAlignment="1">
      <alignment wrapText="1"/>
    </xf>
    <xf numFmtId="0" fontId="55" fillId="0" borderId="0" xfId="0" applyFont="1" applyAlignment="1">
      <alignment horizontal="center" vertical="center"/>
    </xf>
    <xf numFmtId="0" fontId="0" fillId="29" borderId="0" xfId="0" applyFill="1" applyAlignment="1">
      <alignment vertical="center"/>
    </xf>
    <xf numFmtId="0" fontId="20" fillId="29" borderId="5" xfId="0" applyFont="1" applyFill="1" applyBorder="1" applyAlignment="1">
      <alignment vertical="center" wrapText="1"/>
    </xf>
    <xf numFmtId="1" fontId="0" fillId="29" borderId="0" xfId="0" applyNumberFormat="1" applyFill="1" applyAlignment="1">
      <alignment vertical="center"/>
    </xf>
    <xf numFmtId="1" fontId="0" fillId="29" borderId="0" xfId="0" applyNumberFormat="1" applyFill="1" applyAlignment="1">
      <alignment horizontal="right" vertical="center"/>
    </xf>
    <xf numFmtId="0" fontId="49" fillId="24" borderId="24" xfId="0" applyFont="1" applyFill="1" applyBorder="1" applyAlignment="1">
      <alignment horizontal="left" vertical="center" wrapText="1"/>
    </xf>
    <xf numFmtId="0" fontId="56" fillId="0" borderId="0" xfId="0" applyFont="1" applyAlignment="1">
      <alignment vertical="center"/>
    </xf>
    <xf numFmtId="1" fontId="0" fillId="30" borderId="47" xfId="0" applyNumberFormat="1" applyFill="1" applyBorder="1" applyAlignment="1">
      <alignment horizontal="center" vertical="center"/>
    </xf>
    <xf numFmtId="0" fontId="20" fillId="12" borderId="5"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2" fontId="50" fillId="0" borderId="24" xfId="0" applyNumberFormat="1" applyFont="1" applyFill="1" applyBorder="1" applyAlignment="1">
      <alignment horizontal="center" vertical="top"/>
    </xf>
    <xf numFmtId="2" fontId="50" fillId="0" borderId="0" xfId="0" applyNumberFormat="1" applyFont="1" applyFill="1"/>
    <xf numFmtId="2" fontId="50" fillId="0" borderId="24" xfId="0" applyNumberFormat="1" applyFont="1" applyFill="1" applyBorder="1" applyAlignment="1" applyProtection="1">
      <alignment horizontal="center" vertical="top"/>
      <protection locked="0"/>
    </xf>
    <xf numFmtId="0" fontId="50" fillId="0" borderId="0" xfId="0" applyFont="1" applyFill="1"/>
    <xf numFmtId="0" fontId="0" fillId="0" borderId="0" xfId="0" applyFill="1" applyAlignment="1">
      <alignment horizontal="center" vertical="center"/>
    </xf>
    <xf numFmtId="0" fontId="0" fillId="0" borderId="0" xfId="0" applyFill="1"/>
    <xf numFmtId="2" fontId="0" fillId="0" borderId="0" xfId="0" applyNumberFormat="1" applyFill="1"/>
    <xf numFmtId="0" fontId="50" fillId="29" borderId="24" xfId="0" applyFont="1" applyFill="1" applyBorder="1" applyAlignment="1">
      <alignment horizontal="center" vertical="top"/>
    </xf>
    <xf numFmtId="0" fontId="60" fillId="0" borderId="0" xfId="0" applyFont="1" applyAlignment="1">
      <alignment horizontal="center" vertical="center"/>
    </xf>
    <xf numFmtId="0" fontId="37" fillId="0" borderId="0" xfId="0" applyFont="1" applyAlignment="1">
      <alignment horizontal="center" vertical="center"/>
    </xf>
    <xf numFmtId="0" fontId="59" fillId="0" borderId="0" xfId="0" applyFont="1" applyAlignment="1">
      <alignment vertical="center"/>
    </xf>
    <xf numFmtId="0" fontId="0" fillId="21" borderId="25" xfId="0" applyFill="1" applyBorder="1" applyAlignment="1">
      <alignment horizontal="center" vertical="center"/>
    </xf>
    <xf numFmtId="0" fontId="20" fillId="12" borderId="1" xfId="0" applyFont="1" applyFill="1" applyBorder="1" applyAlignment="1">
      <alignment horizontal="center" vertical="center" wrapText="1"/>
    </xf>
    <xf numFmtId="0" fontId="11" fillId="5" borderId="1" xfId="0" applyFont="1" applyFill="1" applyBorder="1" applyAlignment="1" applyProtection="1">
      <alignment horizontal="center" vertical="center" wrapText="1"/>
      <protection locked="0"/>
    </xf>
    <xf numFmtId="0" fontId="0" fillId="0" borderId="0" xfId="0" applyAlignment="1" applyProtection="1">
      <alignment horizontal="left" vertical="center"/>
    </xf>
    <xf numFmtId="0" fontId="0" fillId="0" borderId="0" xfId="0" applyAlignment="1" applyProtection="1">
      <alignment vertical="center"/>
    </xf>
    <xf numFmtId="0" fontId="17" fillId="8" borderId="0" xfId="4" applyFill="1" applyAlignment="1" applyProtection="1">
      <alignment vertical="center"/>
    </xf>
    <xf numFmtId="0" fontId="15" fillId="13" borderId="1" xfId="0" applyFont="1" applyFill="1" applyBorder="1" applyAlignment="1" applyProtection="1">
      <alignment horizontal="center" vertical="center" wrapText="1"/>
    </xf>
    <xf numFmtId="0" fontId="11" fillId="0" borderId="1" xfId="0" applyFont="1" applyBorder="1" applyAlignment="1" applyProtection="1">
      <alignment horizontal="center" vertical="center" wrapText="1"/>
      <protection locked="0"/>
    </xf>
    <xf numFmtId="0" fontId="11" fillId="5" borderId="1" xfId="0" applyFont="1" applyFill="1" applyBorder="1" applyAlignment="1" applyProtection="1">
      <alignment horizontal="left" vertical="center" wrapText="1"/>
      <protection locked="0"/>
    </xf>
    <xf numFmtId="0" fontId="37" fillId="0" borderId="0" xfId="0" applyFont="1" applyAlignment="1">
      <alignment horizontal="center"/>
    </xf>
    <xf numFmtId="2" fontId="37" fillId="0" borderId="0" xfId="0" applyNumberFormat="1" applyFont="1" applyAlignment="1">
      <alignment vertical="center"/>
    </xf>
    <xf numFmtId="165" fontId="62" fillId="32" borderId="24" xfId="0" applyNumberFormat="1" applyFont="1" applyFill="1" applyBorder="1" applyAlignment="1" applyProtection="1">
      <alignment horizontal="center" vertical="center" wrapText="1"/>
    </xf>
    <xf numFmtId="0" fontId="17" fillId="0" borderId="1" xfId="4" applyBorder="1" applyAlignment="1" applyProtection="1">
      <alignment horizontal="center"/>
      <protection locked="0"/>
    </xf>
    <xf numFmtId="0" fontId="17" fillId="0" borderId="1" xfId="4" quotePrefix="1" applyBorder="1" applyAlignment="1" applyProtection="1">
      <alignment horizontal="center" vertical="center"/>
      <protection locked="0"/>
    </xf>
    <xf numFmtId="0" fontId="12" fillId="0" borderId="1" xfId="3" applyBorder="1" applyAlignment="1" applyProtection="1">
      <alignment horizontal="center" vertical="center"/>
      <protection locked="0"/>
    </xf>
    <xf numFmtId="0" fontId="17" fillId="0" borderId="1" xfId="4" applyBorder="1" applyAlignment="1" applyProtection="1">
      <alignment horizontal="center" vertical="center"/>
      <protection locked="0"/>
    </xf>
    <xf numFmtId="0" fontId="17" fillId="0" borderId="1" xfId="4" quotePrefix="1" applyBorder="1" applyAlignment="1" applyProtection="1">
      <alignment horizontal="center"/>
      <protection locked="0"/>
    </xf>
    <xf numFmtId="166" fontId="17" fillId="0" borderId="1" xfId="4" quotePrefix="1" applyNumberFormat="1" applyBorder="1" applyAlignment="1" applyProtection="1">
      <alignment horizontal="center"/>
      <protection locked="0"/>
    </xf>
    <xf numFmtId="0" fontId="0" fillId="0" borderId="1" xfId="0" applyBorder="1" applyAlignment="1" applyProtection="1">
      <alignment horizontal="center" vertical="center" wrapText="1"/>
      <protection locked="0"/>
    </xf>
    <xf numFmtId="0" fontId="0" fillId="5" borderId="1" xfId="0" applyFill="1" applyBorder="1" applyAlignment="1" applyProtection="1">
      <alignment vertical="center" wrapText="1"/>
      <protection locked="0"/>
    </xf>
    <xf numFmtId="14" fontId="0" fillId="0" borderId="0" xfId="0" applyNumberFormat="1" applyAlignment="1">
      <alignment vertical="center"/>
    </xf>
    <xf numFmtId="0" fontId="0" fillId="0" borderId="0" xfId="0" applyNumberFormat="1" applyAlignment="1">
      <alignment vertical="center"/>
    </xf>
    <xf numFmtId="0" fontId="15" fillId="10"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0" fontId="11" fillId="5" borderId="1" xfId="0" applyFont="1" applyFill="1" applyBorder="1" applyAlignment="1" applyProtection="1">
      <alignment vertical="center" wrapText="1"/>
      <protection locked="0"/>
    </xf>
    <xf numFmtId="0" fontId="0" fillId="0" borderId="0" xfId="0" applyAlignment="1" applyProtection="1">
      <alignment vertical="center"/>
      <protection locked="0"/>
    </xf>
    <xf numFmtId="164" fontId="62" fillId="32" borderId="24" xfId="0" applyNumberFormat="1" applyFont="1" applyFill="1" applyBorder="1" applyAlignment="1" applyProtection="1">
      <alignment horizontal="center" vertical="top" wrapText="1"/>
    </xf>
    <xf numFmtId="2" fontId="37" fillId="0" borderId="0" xfId="0" applyNumberFormat="1" applyFont="1" applyAlignment="1" applyProtection="1">
      <alignment vertical="center"/>
    </xf>
    <xf numFmtId="0" fontId="64" fillId="0" borderId="0" xfId="0" applyFont="1"/>
    <xf numFmtId="0" fontId="37" fillId="0" borderId="0" xfId="0" applyFont="1"/>
    <xf numFmtId="0" fontId="62" fillId="0" borderId="24" xfId="0" applyFont="1" applyBorder="1" applyAlignment="1">
      <alignment horizontal="center" vertical="top" wrapText="1"/>
    </xf>
    <xf numFmtId="0" fontId="0" fillId="0" borderId="0" xfId="0" applyAlignment="1">
      <alignment vertical="top" wrapText="1"/>
    </xf>
    <xf numFmtId="0" fontId="62" fillId="0" borderId="24" xfId="0" applyFont="1" applyBorder="1" applyAlignment="1">
      <alignment horizontal="center" vertical="center" wrapText="1"/>
    </xf>
    <xf numFmtId="0" fontId="62" fillId="0" borderId="24" xfId="0" applyFont="1" applyBorder="1" applyAlignment="1" applyProtection="1">
      <alignment horizontal="center" vertical="center" wrapText="1"/>
      <protection locked="0"/>
    </xf>
    <xf numFmtId="0" fontId="62" fillId="34" borderId="24" xfId="0" applyFont="1" applyFill="1" applyBorder="1" applyAlignment="1" applyProtection="1">
      <alignment horizontal="left" vertical="top" wrapText="1"/>
      <protection locked="0"/>
    </xf>
    <xf numFmtId="0" fontId="62" fillId="34" borderId="24" xfId="0" applyFont="1" applyFill="1" applyBorder="1" applyAlignment="1" applyProtection="1">
      <alignment horizontal="center" vertical="center" wrapText="1"/>
      <protection locked="0"/>
    </xf>
    <xf numFmtId="0" fontId="62" fillId="0" borderId="24" xfId="0" applyFont="1" applyBorder="1" applyAlignment="1" applyProtection="1">
      <alignment horizontal="center" vertical="top" wrapText="1"/>
      <protection locked="0"/>
    </xf>
    <xf numFmtId="0" fontId="62" fillId="34" borderId="24" xfId="0" applyFont="1" applyFill="1" applyBorder="1" applyAlignment="1" applyProtection="1">
      <alignment horizontal="left" wrapText="1"/>
      <protection locked="0"/>
    </xf>
    <xf numFmtId="0" fontId="37" fillId="34" borderId="24" xfId="0" applyFont="1" applyFill="1" applyBorder="1" applyProtection="1">
      <protection locked="0"/>
    </xf>
    <xf numFmtId="0" fontId="37" fillId="34" borderId="24" xfId="0" applyFont="1" applyFill="1" applyBorder="1" applyAlignment="1" applyProtection="1">
      <alignment horizontal="center" vertical="center"/>
      <protection locked="0"/>
    </xf>
    <xf numFmtId="0" fontId="0" fillId="0" borderId="0" xfId="0" applyAlignment="1"/>
    <xf numFmtId="0" fontId="62" fillId="34" borderId="24" xfId="0" applyFont="1" applyFill="1" applyBorder="1" applyAlignment="1" applyProtection="1">
      <alignment vertical="top" wrapText="1"/>
      <protection locked="0"/>
    </xf>
    <xf numFmtId="0" fontId="62" fillId="0" borderId="39" xfId="0" applyFont="1" applyBorder="1" applyAlignment="1">
      <alignment horizontal="center" vertical="top" wrapText="1"/>
    </xf>
    <xf numFmtId="0" fontId="62" fillId="0" borderId="1" xfId="0" applyFont="1" applyBorder="1" applyAlignment="1">
      <alignment horizontal="center" vertical="top" wrapText="1"/>
    </xf>
    <xf numFmtId="0" fontId="62" fillId="34" borderId="39" xfId="0" applyFont="1" applyFill="1" applyBorder="1" applyAlignment="1" applyProtection="1">
      <alignment horizontal="left" vertical="top" wrapText="1"/>
      <protection locked="0"/>
    </xf>
    <xf numFmtId="0" fontId="62" fillId="34" borderId="1" xfId="0" applyFont="1" applyFill="1" applyBorder="1" applyAlignment="1" applyProtection="1">
      <alignment horizontal="left" vertical="top" wrapText="1"/>
      <protection locked="0"/>
    </xf>
    <xf numFmtId="170" fontId="62" fillId="34" borderId="24" xfId="0" applyNumberFormat="1" applyFont="1" applyFill="1" applyBorder="1" applyAlignment="1" applyProtection="1">
      <alignment vertical="center" wrapText="1"/>
      <protection locked="0"/>
    </xf>
    <xf numFmtId="170" fontId="37" fillId="35" borderId="24" xfId="0" applyNumberFormat="1" applyFont="1" applyFill="1" applyBorder="1" applyAlignment="1" applyProtection="1">
      <alignment vertical="center" wrapText="1"/>
    </xf>
    <xf numFmtId="0" fontId="20" fillId="12" borderId="4" xfId="0" applyFont="1" applyFill="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1" xfId="0" applyFont="1" applyBorder="1" applyAlignment="1" applyProtection="1">
      <alignment vertical="center" wrapText="1"/>
    </xf>
    <xf numFmtId="0" fontId="11" fillId="4" borderId="1" xfId="2" applyNumberFormat="1" applyFont="1" applyFill="1" applyBorder="1" applyAlignment="1" applyProtection="1">
      <alignment vertical="center" wrapText="1"/>
    </xf>
    <xf numFmtId="0" fontId="20" fillId="4" borderId="1" xfId="2" applyNumberFormat="1" applyFont="1" applyFill="1" applyBorder="1" applyAlignment="1" applyProtection="1">
      <alignment vertical="center" wrapText="1"/>
    </xf>
    <xf numFmtId="170" fontId="59" fillId="35" borderId="24" xfId="0" applyNumberFormat="1" applyFont="1" applyFill="1" applyBorder="1" applyAlignment="1" applyProtection="1">
      <alignment vertical="center" wrapText="1"/>
    </xf>
    <xf numFmtId="170" fontId="59" fillId="0" borderId="48" xfId="0" applyNumberFormat="1" applyFont="1" applyBorder="1" applyProtection="1"/>
    <xf numFmtId="0" fontId="37" fillId="0" borderId="0" xfId="0" applyFont="1" applyAlignment="1">
      <alignment horizontal="left" vertical="center"/>
    </xf>
    <xf numFmtId="0" fontId="17" fillId="36" borderId="0" xfId="4" applyFill="1" applyAlignment="1">
      <alignment vertical="center"/>
    </xf>
    <xf numFmtId="0" fontId="12" fillId="36" borderId="0" xfId="0" applyFont="1" applyFill="1" applyAlignment="1">
      <alignment vertical="center"/>
    </xf>
    <xf numFmtId="0" fontId="27" fillId="37" borderId="24" xfId="0" applyFont="1" applyFill="1" applyBorder="1" applyAlignment="1">
      <alignment horizontal="center" vertical="center" wrapText="1"/>
    </xf>
    <xf numFmtId="0" fontId="66" fillId="38" borderId="24" xfId="0" applyFont="1" applyFill="1" applyBorder="1" applyAlignment="1">
      <alignment horizontal="center" vertical="center" wrapText="1"/>
    </xf>
    <xf numFmtId="0" fontId="37" fillId="0" borderId="0" xfId="0" applyFont="1" applyAlignment="1">
      <alignment horizontal="left"/>
    </xf>
    <xf numFmtId="2" fontId="37" fillId="0" borderId="0" xfId="0" applyNumberFormat="1" applyFont="1" applyAlignment="1">
      <alignment horizontal="left"/>
    </xf>
    <xf numFmtId="0" fontId="37" fillId="35" borderId="0" xfId="0" applyFont="1" applyFill="1"/>
    <xf numFmtId="0" fontId="37" fillId="35" borderId="0" xfId="0" applyFont="1" applyFill="1" applyAlignment="1">
      <alignment horizontal="center" vertical="center"/>
    </xf>
    <xf numFmtId="0" fontId="37" fillId="35" borderId="0" xfId="0" applyFont="1" applyFill="1" applyAlignment="1">
      <alignment horizontal="center"/>
    </xf>
    <xf numFmtId="4" fontId="25" fillId="35" borderId="0" xfId="0" applyNumberFormat="1" applyFont="1" applyFill="1" applyAlignment="1">
      <alignment horizontal="center" vertical="center" wrapText="1"/>
    </xf>
    <xf numFmtId="0" fontId="25" fillId="0" borderId="24" xfId="0" applyFont="1" applyBorder="1" applyAlignment="1">
      <alignment horizontal="center" vertical="center" wrapText="1"/>
    </xf>
    <xf numFmtId="0" fontId="25" fillId="0" borderId="33" xfId="0" applyFont="1" applyBorder="1" applyAlignment="1">
      <alignment horizontal="center" vertical="center" wrapText="1"/>
    </xf>
    <xf numFmtId="0" fontId="27" fillId="37" borderId="39" xfId="0" applyFont="1" applyFill="1" applyBorder="1" applyAlignment="1">
      <alignment horizontal="center" vertical="center" wrapText="1"/>
    </xf>
    <xf numFmtId="0" fontId="66" fillId="39" borderId="24" xfId="0" applyFont="1" applyFill="1" applyBorder="1" applyAlignment="1">
      <alignment horizontal="center" vertical="center" wrapText="1"/>
    </xf>
    <xf numFmtId="0" fontId="62" fillId="0" borderId="39" xfId="0" applyFont="1" applyBorder="1" applyAlignment="1">
      <alignment horizontal="center" vertical="center" wrapText="1"/>
    </xf>
    <xf numFmtId="0" fontId="62" fillId="34" borderId="24" xfId="0" applyFont="1" applyFill="1" applyBorder="1" applyAlignment="1" applyProtection="1">
      <alignment horizontal="left" vertical="center" wrapText="1"/>
      <protection locked="0"/>
    </xf>
    <xf numFmtId="0" fontId="53" fillId="34" borderId="24" xfId="0" applyFont="1" applyFill="1" applyBorder="1" applyAlignment="1" applyProtection="1">
      <alignment vertical="center" wrapText="1"/>
      <protection locked="0"/>
    </xf>
    <xf numFmtId="0" fontId="62" fillId="34" borderId="24" xfId="0" applyFont="1" applyFill="1" applyBorder="1" applyAlignment="1" applyProtection="1">
      <alignment vertical="center" wrapText="1"/>
      <protection locked="0"/>
    </xf>
    <xf numFmtId="0" fontId="62" fillId="34" borderId="39" xfId="0" applyFont="1" applyFill="1" applyBorder="1" applyAlignment="1" applyProtection="1">
      <alignment horizontal="left" vertical="center" wrapText="1"/>
      <protection locked="0"/>
    </xf>
    <xf numFmtId="0" fontId="62" fillId="34" borderId="39" xfId="0" applyFont="1" applyFill="1" applyBorder="1" applyAlignment="1" applyProtection="1">
      <alignment horizontal="center" vertical="center" wrapText="1"/>
      <protection locked="0"/>
    </xf>
    <xf numFmtId="0" fontId="44" fillId="34" borderId="24" xfId="0" applyFont="1" applyFill="1" applyBorder="1" applyAlignment="1" applyProtection="1">
      <alignment vertical="center" wrapText="1"/>
      <protection locked="0"/>
    </xf>
    <xf numFmtId="0" fontId="44" fillId="34" borderId="24" xfId="0" applyFont="1" applyFill="1" applyBorder="1" applyAlignment="1" applyProtection="1">
      <alignment horizontal="center" vertical="center" wrapText="1"/>
      <protection locked="0"/>
    </xf>
    <xf numFmtId="0" fontId="37" fillId="34" borderId="24" xfId="0" applyFont="1" applyFill="1" applyBorder="1" applyAlignment="1" applyProtection="1">
      <alignment vertical="center" wrapText="1"/>
      <protection locked="0"/>
    </xf>
    <xf numFmtId="0" fontId="53" fillId="34" borderId="24" xfId="0" applyFont="1" applyFill="1" applyBorder="1" applyAlignment="1" applyProtection="1">
      <alignment horizontal="left" vertical="center" wrapText="1"/>
      <protection locked="0"/>
    </xf>
    <xf numFmtId="0" fontId="53" fillId="34" borderId="24" xfId="0" applyFont="1" applyFill="1" applyBorder="1" applyAlignment="1" applyProtection="1">
      <alignment horizontal="left" vertical="center"/>
      <protection locked="0"/>
    </xf>
    <xf numFmtId="0" fontId="25" fillId="34" borderId="24" xfId="0" applyFont="1" applyFill="1" applyBorder="1" applyAlignment="1" applyProtection="1">
      <alignment horizontal="center" vertical="center"/>
      <protection locked="0"/>
    </xf>
    <xf numFmtId="0" fontId="53" fillId="34" borderId="24" xfId="0" applyFont="1" applyFill="1" applyBorder="1" applyAlignment="1" applyProtection="1">
      <alignment horizontal="center" vertical="center"/>
      <protection locked="0"/>
    </xf>
    <xf numFmtId="4" fontId="25" fillId="34" borderId="24" xfId="0" applyNumberFormat="1" applyFont="1" applyFill="1" applyBorder="1" applyAlignment="1" applyProtection="1">
      <alignment horizontal="center" vertical="center" wrapText="1"/>
      <protection locked="0"/>
    </xf>
    <xf numFmtId="0" fontId="25" fillId="34" borderId="24" xfId="0" applyFont="1" applyFill="1" applyBorder="1" applyAlignment="1" applyProtection="1">
      <alignment horizontal="center" vertical="center" wrapText="1"/>
      <protection locked="0"/>
    </xf>
    <xf numFmtId="0" fontId="53" fillId="34" borderId="24" xfId="0" applyFont="1" applyFill="1" applyBorder="1" applyAlignment="1" applyProtection="1">
      <alignment horizontal="center" vertical="center" wrapText="1"/>
      <protection locked="0"/>
    </xf>
    <xf numFmtId="0" fontId="25" fillId="34" borderId="24" xfId="0" applyFont="1" applyFill="1" applyBorder="1" applyAlignment="1" applyProtection="1">
      <alignment horizontal="left" vertical="center" wrapText="1"/>
      <protection locked="0"/>
    </xf>
    <xf numFmtId="0" fontId="62" fillId="34" borderId="24" xfId="0" applyFont="1" applyFill="1" applyBorder="1" applyAlignment="1" applyProtection="1">
      <alignment horizontal="center" vertical="center"/>
      <protection locked="0"/>
    </xf>
    <xf numFmtId="0" fontId="62" fillId="34" borderId="24" xfId="0" applyFont="1" applyFill="1" applyBorder="1" applyAlignment="1" applyProtection="1">
      <alignment horizontal="center"/>
      <protection locked="0"/>
    </xf>
    <xf numFmtId="0" fontId="25" fillId="34" borderId="24" xfId="0" applyFont="1" applyFill="1" applyBorder="1" applyAlignment="1" applyProtection="1">
      <alignment horizontal="left" vertical="center"/>
      <protection locked="0"/>
    </xf>
    <xf numFmtId="0" fontId="37" fillId="34" borderId="24" xfId="0" applyFont="1" applyFill="1" applyBorder="1" applyAlignment="1" applyProtection="1">
      <alignment horizontal="left"/>
      <protection locked="0"/>
    </xf>
    <xf numFmtId="0" fontId="53" fillId="34" borderId="24" xfId="0" applyFont="1" applyFill="1" applyBorder="1" applyAlignment="1" applyProtection="1">
      <alignment horizontal="center" vertical="top"/>
      <protection locked="0"/>
    </xf>
    <xf numFmtId="0" fontId="37" fillId="34" borderId="24" xfId="0" applyFont="1" applyFill="1" applyBorder="1" applyAlignment="1" applyProtection="1">
      <alignment horizontal="center" vertical="top"/>
      <protection locked="0"/>
    </xf>
    <xf numFmtId="0" fontId="62" fillId="34" borderId="24" xfId="0" applyFont="1" applyFill="1" applyBorder="1" applyAlignment="1" applyProtection="1">
      <alignment horizontal="center" vertical="top"/>
      <protection locked="0"/>
    </xf>
    <xf numFmtId="0" fontId="37" fillId="34" borderId="24" xfId="0" applyFont="1" applyFill="1" applyBorder="1" applyAlignment="1" applyProtection="1">
      <alignment horizontal="center"/>
      <protection locked="0"/>
    </xf>
    <xf numFmtId="0" fontId="62" fillId="34" borderId="24" xfId="0" applyFont="1" applyFill="1" applyBorder="1" applyAlignment="1" applyProtection="1">
      <alignment horizontal="left"/>
      <protection locked="0"/>
    </xf>
    <xf numFmtId="0" fontId="37" fillId="34" borderId="24" xfId="0" applyFont="1" applyFill="1" applyBorder="1" applyAlignment="1" applyProtection="1">
      <alignment horizontal="left" vertical="center"/>
      <protection locked="0"/>
    </xf>
    <xf numFmtId="0" fontId="62" fillId="34" borderId="24" xfId="0" applyFont="1" applyFill="1" applyBorder="1" applyAlignment="1" applyProtection="1">
      <alignment horizontal="left" vertical="center"/>
      <protection locked="0"/>
    </xf>
    <xf numFmtId="0" fontId="37" fillId="34" borderId="39" xfId="0" applyFont="1" applyFill="1" applyBorder="1" applyAlignment="1" applyProtection="1">
      <alignment horizontal="left" vertical="center"/>
      <protection locked="0"/>
    </xf>
    <xf numFmtId="0" fontId="62" fillId="34" borderId="39" xfId="0" applyFont="1" applyFill="1" applyBorder="1" applyAlignment="1" applyProtection="1">
      <alignment horizontal="left" vertical="center"/>
      <protection locked="0"/>
    </xf>
    <xf numFmtId="0" fontId="37" fillId="34" borderId="39" xfId="0" applyFont="1" applyFill="1" applyBorder="1" applyAlignment="1" applyProtection="1">
      <alignment horizontal="center" vertical="center"/>
      <protection locked="0"/>
    </xf>
    <xf numFmtId="0" fontId="53" fillId="34" borderId="33" xfId="0" applyFont="1" applyFill="1" applyBorder="1" applyAlignment="1" applyProtection="1">
      <alignment horizontal="center" vertical="top"/>
      <protection locked="0"/>
    </xf>
    <xf numFmtId="0" fontId="37" fillId="34" borderId="48" xfId="0" applyFont="1" applyFill="1" applyBorder="1" applyAlignment="1" applyProtection="1">
      <alignment horizontal="center" vertical="center"/>
      <protection locked="0"/>
    </xf>
    <xf numFmtId="0" fontId="62" fillId="34" borderId="51" xfId="0" applyFont="1" applyFill="1" applyBorder="1" applyAlignment="1" applyProtection="1">
      <alignment horizontal="center" vertical="top"/>
      <protection locked="0"/>
    </xf>
    <xf numFmtId="0" fontId="37" fillId="34" borderId="39" xfId="0" applyFont="1" applyFill="1" applyBorder="1" applyAlignment="1" applyProtection="1">
      <alignment horizontal="center" vertical="top"/>
      <protection locked="0"/>
    </xf>
    <xf numFmtId="0" fontId="53" fillId="34" borderId="50" xfId="0" applyFont="1" applyFill="1" applyBorder="1" applyAlignment="1" applyProtection="1">
      <alignment horizontal="center" vertical="top"/>
      <protection locked="0"/>
    </xf>
    <xf numFmtId="0" fontId="37" fillId="34" borderId="51" xfId="0" applyFont="1" applyFill="1" applyBorder="1" applyAlignment="1" applyProtection="1">
      <alignment horizontal="center" vertical="center"/>
      <protection locked="0"/>
    </xf>
    <xf numFmtId="0" fontId="0" fillId="34" borderId="24" xfId="0" applyFill="1" applyBorder="1" applyProtection="1">
      <protection locked="0"/>
    </xf>
    <xf numFmtId="0" fontId="0" fillId="34" borderId="39" xfId="0" applyFill="1" applyBorder="1" applyProtection="1">
      <protection locked="0"/>
    </xf>
    <xf numFmtId="0" fontId="37" fillId="34" borderId="39" xfId="0" applyFont="1" applyFill="1" applyBorder="1" applyAlignment="1" applyProtection="1">
      <alignment horizontal="center"/>
      <protection locked="0"/>
    </xf>
    <xf numFmtId="0" fontId="63" fillId="0" borderId="0" xfId="0" applyFont="1" applyAlignment="1">
      <alignment vertical="center"/>
    </xf>
    <xf numFmtId="0" fontId="59" fillId="0" borderId="0" xfId="0" applyFont="1"/>
    <xf numFmtId="0" fontId="11" fillId="5" borderId="1" xfId="0" applyFont="1" applyFill="1" applyBorder="1" applyAlignment="1" applyProtection="1">
      <alignment horizontal="left" vertical="top" wrapText="1"/>
      <protection locked="0"/>
    </xf>
    <xf numFmtId="0" fontId="11" fillId="5" borderId="1" xfId="0" applyFont="1" applyFill="1" applyBorder="1" applyAlignment="1" applyProtection="1">
      <alignment vertical="top" wrapText="1"/>
      <protection locked="0"/>
    </xf>
    <xf numFmtId="0" fontId="0" fillId="0" borderId="0" xfId="0" quotePrefix="1"/>
    <xf numFmtId="0" fontId="0" fillId="8" borderId="0" xfId="0" applyFill="1"/>
    <xf numFmtId="0" fontId="0" fillId="0" borderId="0" xfId="0"/>
    <xf numFmtId="0" fontId="59" fillId="0" borderId="0" xfId="0" applyFont="1" applyAlignment="1">
      <alignment vertical="center"/>
    </xf>
    <xf numFmtId="0" fontId="62" fillId="34" borderId="24" xfId="0" applyFont="1" applyFill="1" applyBorder="1" applyAlignment="1">
      <alignment horizontal="left" vertical="center" wrapText="1"/>
    </xf>
    <xf numFmtId="1" fontId="62" fillId="34" borderId="24" xfId="0" applyNumberFormat="1" applyFont="1" applyFill="1" applyBorder="1" applyAlignment="1">
      <alignment horizontal="left" vertical="center" wrapText="1"/>
    </xf>
    <xf numFmtId="0" fontId="20" fillId="14" borderId="1" xfId="0" applyFont="1" applyFill="1" applyBorder="1" applyAlignment="1" applyProtection="1">
      <alignment horizontal="center" vertical="center" wrapText="1"/>
    </xf>
    <xf numFmtId="0" fontId="20" fillId="12" borderId="1" xfId="0" applyFont="1" applyFill="1" applyBorder="1" applyAlignment="1" applyProtection="1">
      <alignment horizontal="center" vertical="center" wrapText="1"/>
    </xf>
    <xf numFmtId="0" fontId="20" fillId="12" borderId="4" xfId="0" applyFont="1" applyFill="1" applyBorder="1" applyAlignment="1">
      <alignment horizontal="center" vertical="center" wrapText="1"/>
    </xf>
    <xf numFmtId="0" fontId="20" fillId="12" borderId="1" xfId="0" applyFont="1" applyFill="1" applyBorder="1" applyAlignment="1" applyProtection="1">
      <alignment horizontal="center" vertical="center" wrapText="1"/>
    </xf>
    <xf numFmtId="0" fontId="59" fillId="0" borderId="0" xfId="0" applyFont="1" applyAlignment="1">
      <alignment vertical="center"/>
    </xf>
    <xf numFmtId="0" fontId="20" fillId="12" borderId="1" xfId="0" applyFont="1" applyFill="1" applyBorder="1" applyAlignment="1">
      <alignment horizontal="center" vertical="center" wrapText="1"/>
    </xf>
    <xf numFmtId="0" fontId="0" fillId="0" borderId="0" xfId="0" applyAlignment="1">
      <alignment horizontal="center" vertical="center"/>
    </xf>
    <xf numFmtId="165" fontId="62" fillId="32" borderId="33" xfId="0" applyNumberFormat="1" applyFont="1" applyFill="1" applyBorder="1" applyAlignment="1" applyProtection="1">
      <alignment horizontal="center" vertical="center" wrapText="1"/>
    </xf>
    <xf numFmtId="165" fontId="62" fillId="32" borderId="1" xfId="0" applyNumberFormat="1" applyFont="1" applyFill="1" applyBorder="1" applyAlignment="1" applyProtection="1">
      <alignment horizontal="center" vertical="center" wrapText="1"/>
    </xf>
    <xf numFmtId="0" fontId="37" fillId="0" borderId="0" xfId="0" applyFont="1" applyAlignment="1" applyProtection="1">
      <alignment horizontal="center"/>
    </xf>
    <xf numFmtId="0" fontId="59" fillId="0" borderId="0" xfId="0" applyFont="1" applyAlignment="1" applyProtection="1">
      <alignment vertical="center"/>
    </xf>
    <xf numFmtId="0" fontId="62" fillId="32" borderId="24" xfId="0" applyFont="1" applyFill="1" applyBorder="1" applyAlignment="1">
      <alignment horizontal="center" vertical="center" wrapText="1"/>
    </xf>
    <xf numFmtId="0" fontId="22" fillId="0" borderId="0" xfId="0" applyFont="1" applyProtection="1"/>
    <xf numFmtId="0" fontId="11" fillId="0" borderId="0" xfId="0" applyFont="1" applyAlignment="1" applyProtection="1">
      <alignment horizontal="center" vertical="center" wrapText="1"/>
    </xf>
    <xf numFmtId="0" fontId="11" fillId="15" borderId="1" xfId="0" applyFont="1" applyFill="1" applyBorder="1" applyAlignment="1" applyProtection="1">
      <alignment horizontal="center" vertical="center" wrapText="1"/>
    </xf>
    <xf numFmtId="0" fontId="62" fillId="40" borderId="24" xfId="0" applyFont="1" applyFill="1" applyBorder="1" applyAlignment="1" applyProtection="1">
      <alignment horizontal="center" vertical="center" wrapText="1"/>
      <protection locked="0"/>
    </xf>
    <xf numFmtId="0" fontId="20" fillId="9" borderId="1" xfId="0" applyFont="1" applyFill="1" applyBorder="1" applyAlignment="1" applyProtection="1">
      <alignment horizontal="center" vertical="center" wrapText="1"/>
    </xf>
    <xf numFmtId="0" fontId="15" fillId="10" borderId="1" xfId="0" applyFont="1" applyFill="1" applyBorder="1" applyAlignment="1" applyProtection="1">
      <alignment horizontal="center" vertical="center" wrapText="1"/>
    </xf>
    <xf numFmtId="0" fontId="11" fillId="0" borderId="4" xfId="0" applyFont="1" applyBorder="1" applyAlignment="1" applyProtection="1">
      <alignment vertical="center" wrapText="1"/>
    </xf>
    <xf numFmtId="0" fontId="11" fillId="0" borderId="5"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62" fillId="34" borderId="48" xfId="0" applyFont="1" applyFill="1" applyBorder="1" applyAlignment="1" applyProtection="1">
      <alignment horizontal="center" vertical="center" wrapText="1"/>
      <protection locked="0"/>
    </xf>
    <xf numFmtId="0" fontId="62" fillId="34" borderId="24" xfId="0" applyFont="1" applyFill="1" applyBorder="1" applyAlignment="1">
      <alignment horizontal="center" vertical="center" wrapText="1"/>
    </xf>
    <xf numFmtId="1" fontId="62" fillId="34" borderId="24" xfId="0" applyNumberFormat="1" applyFont="1" applyFill="1" applyBorder="1" applyAlignment="1" applyProtection="1">
      <alignment horizontal="left" vertical="center" wrapText="1"/>
      <protection locked="0"/>
    </xf>
    <xf numFmtId="0" fontId="20" fillId="9" borderId="1" xfId="0" applyFont="1" applyFill="1" applyBorder="1" applyAlignment="1">
      <alignment horizontal="center" vertical="center" wrapText="1"/>
    </xf>
    <xf numFmtId="16" fontId="0" fillId="5" borderId="1" xfId="0" applyNumberFormat="1" applyFill="1" applyBorder="1" applyAlignment="1" applyProtection="1">
      <alignment vertical="center" wrapText="1"/>
      <protection locked="0"/>
    </xf>
    <xf numFmtId="0" fontId="20" fillId="9" borderId="1" xfId="0" applyFont="1" applyFill="1" applyBorder="1" applyAlignment="1">
      <alignment horizontal="center" vertical="center" wrapText="1"/>
    </xf>
    <xf numFmtId="0" fontId="11" fillId="41" borderId="1" xfId="0" applyFont="1" applyFill="1" applyBorder="1" applyAlignment="1" applyProtection="1">
      <alignment horizontal="center" vertical="center" wrapText="1"/>
    </xf>
    <xf numFmtId="0" fontId="11" fillId="41" borderId="1" xfId="0" applyFont="1" applyFill="1" applyBorder="1" applyAlignment="1">
      <alignment horizontal="center" vertical="center" wrapText="1"/>
    </xf>
    <xf numFmtId="0" fontId="11" fillId="41" borderId="6" xfId="0" applyFont="1" applyFill="1" applyBorder="1" applyAlignment="1">
      <alignment horizontal="center" vertical="center" wrapText="1"/>
    </xf>
    <xf numFmtId="0" fontId="0" fillId="41" borderId="0" xfId="0" applyFill="1" applyAlignment="1" applyProtection="1">
      <alignment vertical="center"/>
    </xf>
    <xf numFmtId="0" fontId="0" fillId="41" borderId="1" xfId="0" applyFill="1" applyBorder="1" applyAlignment="1" applyProtection="1">
      <alignment vertical="center"/>
    </xf>
    <xf numFmtId="10" fontId="62" fillId="34" borderId="24" xfId="0" applyNumberFormat="1" applyFont="1" applyFill="1" applyBorder="1" applyAlignment="1" applyProtection="1">
      <alignment horizontal="center" vertical="center" wrapText="1"/>
      <protection locked="0"/>
    </xf>
    <xf numFmtId="10" fontId="0" fillId="0" borderId="1" xfId="0" applyNumberFormat="1" applyBorder="1" applyAlignment="1">
      <alignment horizontal="center" vertical="center"/>
    </xf>
    <xf numFmtId="0" fontId="0" fillId="42" borderId="0" xfId="0" applyFill="1" applyAlignment="1">
      <alignment vertical="center"/>
    </xf>
    <xf numFmtId="0" fontId="0" fillId="4" borderId="0" xfId="0" applyFill="1" applyAlignment="1">
      <alignment vertical="center"/>
    </xf>
    <xf numFmtId="0" fontId="11" fillId="0" borderId="3" xfId="0" applyFont="1" applyBorder="1" applyAlignment="1">
      <alignment horizontal="center" vertical="center" wrapText="1"/>
    </xf>
    <xf numFmtId="0" fontId="62" fillId="34" borderId="41" xfId="0" applyFont="1" applyFill="1" applyBorder="1" applyAlignment="1" applyProtection="1">
      <alignment horizontal="center" vertical="center" wrapText="1"/>
      <protection locked="0"/>
    </xf>
    <xf numFmtId="0" fontId="20" fillId="12" borderId="1" xfId="0" applyFont="1" applyFill="1" applyBorder="1" applyAlignment="1">
      <alignment horizontal="center" vertical="center" wrapText="1"/>
    </xf>
    <xf numFmtId="0" fontId="11" fillId="5" borderId="1" xfId="0" quotePrefix="1" applyFont="1" applyFill="1" applyBorder="1" applyAlignment="1" applyProtection="1">
      <alignment vertical="center" wrapText="1"/>
      <protection locked="0"/>
    </xf>
    <xf numFmtId="0" fontId="60" fillId="0" borderId="0" xfId="0" applyFont="1" applyAlignment="1">
      <alignment horizontal="center" vertical="center" wrapText="1"/>
    </xf>
    <xf numFmtId="0" fontId="0" fillId="0" borderId="0" xfId="0" applyAlignment="1">
      <alignment horizontal="center" wrapText="1"/>
    </xf>
    <xf numFmtId="0" fontId="37" fillId="0" borderId="0" xfId="0" applyFont="1" applyAlignment="1">
      <alignment vertical="center" wrapText="1"/>
    </xf>
    <xf numFmtId="0" fontId="37" fillId="0" borderId="0" xfId="0" applyFont="1" applyAlignment="1">
      <alignment horizontal="center" vertical="center" wrapText="1"/>
    </xf>
    <xf numFmtId="0" fontId="0" fillId="0" borderId="0" xfId="0" applyAlignment="1">
      <alignment horizontal="left" wrapText="1"/>
    </xf>
    <xf numFmtId="0" fontId="4" fillId="2" borderId="0" xfId="0" applyFont="1" applyFill="1" applyAlignment="1">
      <alignment horizontal="left" vertical="center"/>
    </xf>
    <xf numFmtId="0" fontId="4" fillId="2" borderId="0" xfId="0" applyFont="1" applyFill="1" applyAlignment="1">
      <alignment horizontal="right" vertical="center"/>
    </xf>
    <xf numFmtId="0" fontId="7" fillId="6" borderId="0" xfId="0" applyFont="1" applyFill="1" applyAlignment="1">
      <alignment horizontal="center" vertical="center"/>
    </xf>
    <xf numFmtId="0" fontId="7" fillId="7" borderId="0" xfId="0" applyFont="1" applyFill="1" applyAlignment="1">
      <alignment horizontal="center" vertical="center"/>
    </xf>
    <xf numFmtId="0" fontId="5" fillId="3" borderId="0" xfId="0" applyFont="1" applyFill="1" applyAlignment="1">
      <alignment horizontal="left" vertical="center" wrapText="1"/>
    </xf>
    <xf numFmtId="0" fontId="5" fillId="3" borderId="0" xfId="0" applyFont="1" applyFill="1" applyAlignment="1">
      <alignment horizontal="left" vertical="center"/>
    </xf>
    <xf numFmtId="14" fontId="5" fillId="3" borderId="0" xfId="0" applyNumberFormat="1" applyFont="1" applyFill="1" applyAlignment="1">
      <alignment horizontal="left" vertical="center"/>
    </xf>
    <xf numFmtId="0" fontId="5" fillId="3" borderId="0" xfId="0" applyFont="1" applyFill="1" applyAlignment="1">
      <alignment horizontal="center" vertical="center"/>
    </xf>
    <xf numFmtId="0" fontId="8" fillId="2" borderId="0" xfId="0" applyFont="1" applyFill="1" applyAlignment="1">
      <alignment horizontal="left" vertical="center"/>
    </xf>
    <xf numFmtId="15" fontId="5" fillId="3" borderId="0" xfId="0" applyNumberFormat="1" applyFont="1" applyFill="1" applyAlignment="1">
      <alignment horizontal="left" vertical="center"/>
    </xf>
    <xf numFmtId="0" fontId="20" fillId="12" borderId="4"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12" borderId="5"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59" fillId="0" borderId="0" xfId="0" applyFont="1" applyAlignment="1">
      <alignment horizontal="left" vertical="center" wrapText="1"/>
    </xf>
    <xf numFmtId="0" fontId="57" fillId="31" borderId="0" xfId="0" applyFont="1" applyFill="1" applyAlignment="1">
      <alignment horizontal="center" wrapText="1"/>
    </xf>
    <xf numFmtId="0" fontId="58" fillId="0" borderId="0" xfId="0" applyFont="1" applyAlignment="1">
      <alignment wrapText="1"/>
    </xf>
    <xf numFmtId="0" fontId="59" fillId="0" borderId="0" xfId="0" applyFont="1" applyAlignment="1">
      <alignment horizontal="center" vertical="center" wrapText="1"/>
    </xf>
    <xf numFmtId="0" fontId="10" fillId="9" borderId="1" xfId="0" applyFont="1" applyFill="1" applyBorder="1" applyAlignment="1">
      <alignment horizontal="center" vertical="center" wrapText="1"/>
    </xf>
    <xf numFmtId="0" fontId="57" fillId="31" borderId="0" xfId="0" applyFont="1" applyFill="1" applyAlignment="1">
      <alignment horizontal="center"/>
    </xf>
    <xf numFmtId="0" fontId="58" fillId="0" borderId="0" xfId="0" applyFont="1"/>
    <xf numFmtId="0" fontId="59" fillId="0" borderId="0" xfId="0" applyFont="1" applyAlignment="1">
      <alignment horizontal="center"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30" fillId="12" borderId="4" xfId="0" applyFont="1" applyFill="1" applyBorder="1" applyAlignment="1">
      <alignment horizontal="center" vertical="center" wrapText="1"/>
    </xf>
    <xf numFmtId="0" fontId="30" fillId="12" borderId="3" xfId="0" applyFont="1" applyFill="1" applyBorder="1" applyAlignment="1">
      <alignment horizontal="center" vertical="center" wrapText="1"/>
    </xf>
    <xf numFmtId="0" fontId="30" fillId="12" borderId="5" xfId="0" applyFont="1" applyFill="1" applyBorder="1" applyAlignment="1">
      <alignment horizontal="center" vertical="center" wrapText="1"/>
    </xf>
    <xf numFmtId="0" fontId="30" fillId="12" borderId="7" xfId="0" applyFont="1" applyFill="1" applyBorder="1" applyAlignment="1">
      <alignment horizontal="center" vertical="center" wrapText="1"/>
    </xf>
    <xf numFmtId="0" fontId="30" fillId="12" borderId="6" xfId="0" applyFont="1" applyFill="1" applyBorder="1" applyAlignment="1">
      <alignment horizontal="center" vertical="center" wrapText="1"/>
    </xf>
    <xf numFmtId="0" fontId="37" fillId="0" borderId="0" xfId="0" applyFont="1" applyAlignment="1">
      <alignment horizontal="left" vertical="center" wrapText="1"/>
    </xf>
    <xf numFmtId="0" fontId="0" fillId="0" borderId="0" xfId="0"/>
    <xf numFmtId="0" fontId="15" fillId="13" borderId="5" xfId="0" applyFont="1" applyFill="1" applyBorder="1" applyAlignment="1">
      <alignment horizontal="center" vertical="center" wrapText="1"/>
    </xf>
    <xf numFmtId="0" fontId="15" fillId="13" borderId="6" xfId="0" applyFont="1" applyFill="1" applyBorder="1" applyAlignment="1">
      <alignment horizontal="center" vertical="center" wrapText="1"/>
    </xf>
    <xf numFmtId="0" fontId="0" fillId="0" borderId="6" xfId="0" applyBorder="1" applyAlignment="1">
      <alignment horizontal="center" vertical="center" wrapText="1"/>
    </xf>
    <xf numFmtId="0" fontId="57" fillId="31" borderId="0" xfId="0" applyFont="1" applyFill="1" applyAlignment="1" applyProtection="1">
      <alignment horizontal="center"/>
    </xf>
    <xf numFmtId="0" fontId="58" fillId="0" borderId="0" xfId="0" applyFont="1" applyProtection="1"/>
    <xf numFmtId="0" fontId="20" fillId="14" borderId="1" xfId="0" applyFont="1" applyFill="1" applyBorder="1" applyAlignment="1" applyProtection="1">
      <alignment horizontal="center" vertical="center" wrapText="1"/>
    </xf>
    <xf numFmtId="0" fontId="20" fillId="14" borderId="5" xfId="0" applyFont="1" applyFill="1" applyBorder="1" applyAlignment="1" applyProtection="1">
      <alignment horizontal="center" vertical="center" wrapText="1"/>
    </xf>
    <xf numFmtId="0" fontId="20" fillId="14" borderId="7" xfId="0" applyFont="1" applyFill="1" applyBorder="1" applyAlignment="1" applyProtection="1">
      <alignment horizontal="center" vertical="center" wrapText="1"/>
    </xf>
    <xf numFmtId="0" fontId="20" fillId="14" borderId="6" xfId="0" applyFont="1" applyFill="1" applyBorder="1" applyAlignment="1" applyProtection="1">
      <alignment horizontal="center" vertical="center" wrapText="1"/>
    </xf>
    <xf numFmtId="0" fontId="63" fillId="33" borderId="0" xfId="0" applyFont="1" applyFill="1" applyAlignment="1">
      <alignment horizontal="center" vertical="center"/>
    </xf>
    <xf numFmtId="0" fontId="20" fillId="12" borderId="2" xfId="0" applyFont="1" applyFill="1" applyBorder="1" applyAlignment="1">
      <alignment horizontal="center" vertical="center" wrapText="1"/>
    </xf>
    <xf numFmtId="0" fontId="0" fillId="0" borderId="0" xfId="0" applyAlignment="1">
      <alignment horizontal="left" vertical="top" wrapText="1"/>
    </xf>
    <xf numFmtId="0" fontId="57" fillId="33" borderId="0" xfId="0" applyFont="1" applyFill="1" applyAlignment="1">
      <alignment horizontal="center" vertical="center"/>
    </xf>
    <xf numFmtId="0" fontId="58" fillId="0" borderId="0" xfId="0" applyFont="1" applyAlignment="1">
      <alignment vertical="center"/>
    </xf>
    <xf numFmtId="0" fontId="20" fillId="9" borderId="1"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65" fillId="33" borderId="0" xfId="0" applyFont="1" applyFill="1" applyAlignment="1">
      <alignment horizontal="center" vertical="center"/>
    </xf>
    <xf numFmtId="0" fontId="59" fillId="0" borderId="0" xfId="0" applyFont="1" applyAlignment="1">
      <alignment horizontal="left" vertical="center"/>
    </xf>
    <xf numFmtId="0" fontId="20" fillId="0" borderId="5" xfId="0" applyFont="1" applyBorder="1" applyAlignment="1">
      <alignment horizontal="left" vertical="top" wrapText="1"/>
    </xf>
    <xf numFmtId="0" fontId="20" fillId="0" borderId="7" xfId="0" applyFont="1" applyBorder="1" applyAlignment="1">
      <alignment horizontal="left" vertical="top" wrapText="1"/>
    </xf>
    <xf numFmtId="0" fontId="20" fillId="0" borderId="6" xfId="0" applyFont="1" applyBorder="1" applyAlignment="1">
      <alignment horizontal="left" vertical="top" wrapText="1"/>
    </xf>
    <xf numFmtId="0" fontId="57" fillId="33" borderId="0" xfId="0" applyFont="1" applyFill="1" applyAlignment="1">
      <alignment horizontal="center"/>
    </xf>
    <xf numFmtId="0" fontId="59" fillId="0" borderId="0" xfId="0" applyFont="1" applyAlignment="1">
      <alignment horizontal="left" vertical="top" wrapText="1"/>
    </xf>
    <xf numFmtId="0" fontId="0" fillId="0" borderId="0" xfId="0" applyAlignment="1">
      <alignment vertical="top"/>
    </xf>
    <xf numFmtId="0" fontId="10" fillId="0" borderId="1" xfId="0" applyFont="1" applyBorder="1" applyAlignment="1" applyProtection="1">
      <alignment horizontal="center" vertical="center" wrapText="1"/>
    </xf>
    <xf numFmtId="0" fontId="20" fillId="12" borderId="1" xfId="0" applyFont="1" applyFill="1" applyBorder="1" applyAlignment="1" applyProtection="1">
      <alignment horizontal="center" vertical="center" wrapText="1"/>
    </xf>
    <xf numFmtId="0" fontId="20" fillId="12" borderId="5" xfId="0" applyFont="1" applyFill="1" applyBorder="1" applyAlignment="1" applyProtection="1">
      <alignment horizontal="center" vertical="center" wrapText="1"/>
    </xf>
    <xf numFmtId="0" fontId="20" fillId="12" borderId="7" xfId="0" applyFont="1" applyFill="1" applyBorder="1" applyAlignment="1" applyProtection="1">
      <alignment horizontal="center" vertical="center" wrapText="1"/>
    </xf>
    <xf numFmtId="0" fontId="20" fillId="12" borderId="6" xfId="0" applyFont="1" applyFill="1" applyBorder="1" applyAlignment="1" applyProtection="1">
      <alignment horizontal="center" vertical="center" wrapText="1"/>
    </xf>
    <xf numFmtId="0" fontId="27" fillId="37" borderId="39" xfId="0" applyFont="1" applyFill="1" applyBorder="1" applyAlignment="1">
      <alignment horizontal="center" vertical="center" wrapText="1"/>
    </xf>
    <xf numFmtId="0" fontId="58" fillId="0" borderId="41" xfId="0" applyFont="1" applyBorder="1"/>
    <xf numFmtId="0" fontId="27" fillId="37" borderId="50" xfId="0" applyFont="1" applyFill="1" applyBorder="1" applyAlignment="1">
      <alignment horizontal="center" vertical="center" wrapText="1"/>
    </xf>
    <xf numFmtId="0" fontId="58" fillId="0" borderId="63" xfId="0" applyFont="1" applyBorder="1"/>
    <xf numFmtId="0" fontId="58" fillId="0" borderId="51" xfId="0" applyFont="1" applyBorder="1"/>
    <xf numFmtId="0" fontId="65" fillId="31" borderId="0" xfId="0" applyFont="1" applyFill="1" applyAlignment="1">
      <alignment horizontal="center"/>
    </xf>
    <xf numFmtId="0" fontId="59" fillId="0" borderId="0" xfId="0" applyFont="1" applyAlignment="1">
      <alignment horizontal="left"/>
    </xf>
    <xf numFmtId="0" fontId="59" fillId="35" borderId="0" xfId="0" applyFont="1" applyFill="1" applyAlignment="1">
      <alignment horizontal="center"/>
    </xf>
    <xf numFmtId="0" fontId="65" fillId="31" borderId="0" xfId="0" applyFont="1" applyFill="1" applyAlignment="1">
      <alignment horizontal="center" vertical="center"/>
    </xf>
    <xf numFmtId="0" fontId="59" fillId="0" borderId="0" xfId="0" applyFont="1" applyAlignment="1">
      <alignment vertical="center"/>
    </xf>
    <xf numFmtId="0" fontId="20" fillId="9" borderId="5" xfId="0" applyFont="1" applyFill="1" applyBorder="1" applyAlignment="1">
      <alignment horizontal="center" vertical="center" wrapText="1"/>
    </xf>
    <xf numFmtId="0" fontId="20" fillId="9" borderId="7"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12"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9" borderId="1" xfId="0" applyFont="1" applyFill="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59" fillId="0" borderId="0" xfId="0" applyFont="1" applyAlignment="1">
      <alignment wrapText="1"/>
    </xf>
    <xf numFmtId="0" fontId="59" fillId="0" borderId="0" xfId="0" applyFont="1" applyAlignment="1">
      <alignment horizontal="left" wrapText="1"/>
    </xf>
    <xf numFmtId="0" fontId="39" fillId="17" borderId="0" xfId="0" applyFont="1" applyFill="1" applyAlignment="1">
      <alignment horizontal="center" vertical="center"/>
    </xf>
    <xf numFmtId="0" fontId="43" fillId="19" borderId="12" xfId="0" applyFont="1" applyFill="1" applyBorder="1" applyAlignment="1">
      <alignment horizontal="center" vertical="center" wrapText="1"/>
    </xf>
    <xf numFmtId="0" fontId="43" fillId="19" borderId="13" xfId="0" applyFont="1" applyFill="1" applyBorder="1" applyAlignment="1">
      <alignment horizontal="center" vertical="center" wrapText="1"/>
    </xf>
    <xf numFmtId="0" fontId="0" fillId="0" borderId="16" xfId="0" applyBorder="1" applyAlignment="1">
      <alignment horizontal="center" vertical="top"/>
    </xf>
    <xf numFmtId="0" fontId="0" fillId="0" borderId="22" xfId="0" applyBorder="1" applyAlignment="1">
      <alignment horizontal="center" vertical="top"/>
    </xf>
    <xf numFmtId="0" fontId="0" fillId="0" borderId="26" xfId="0" applyBorder="1" applyAlignment="1">
      <alignment horizontal="center" vertical="top"/>
    </xf>
    <xf numFmtId="0" fontId="42" fillId="0" borderId="17" xfId="0" applyFont="1" applyBorder="1" applyAlignment="1">
      <alignment horizontal="center" vertical="top" wrapText="1"/>
    </xf>
    <xf numFmtId="0" fontId="42" fillId="0" borderId="23" xfId="0" applyFont="1" applyBorder="1" applyAlignment="1">
      <alignment horizontal="center" vertical="top" wrapText="1"/>
    </xf>
    <xf numFmtId="0" fontId="42" fillId="0" borderId="27" xfId="0" applyFont="1" applyBorder="1" applyAlignment="1">
      <alignment horizontal="center" vertical="top"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0" fillId="0" borderId="17" xfId="0" applyBorder="1" applyAlignment="1">
      <alignment horizontal="center" vertical="top" wrapText="1"/>
    </xf>
    <xf numFmtId="0" fontId="0" fillId="0" borderId="23" xfId="0" applyBorder="1" applyAlignment="1">
      <alignment horizontal="center" vertical="top" wrapText="1"/>
    </xf>
    <xf numFmtId="0" fontId="0" fillId="0" borderId="27" xfId="0" applyBorder="1" applyAlignment="1">
      <alignment horizontal="center" vertical="top" wrapText="1"/>
    </xf>
    <xf numFmtId="1" fontId="0" fillId="0" borderId="40" xfId="0" applyNumberFormat="1" applyBorder="1" applyAlignment="1" applyProtection="1">
      <alignment horizontal="center" vertical="center"/>
      <protection locked="0"/>
    </xf>
    <xf numFmtId="1" fontId="0" fillId="0" borderId="37" xfId="0" applyNumberFormat="1" applyBorder="1" applyAlignment="1" applyProtection="1">
      <alignment horizontal="center" vertical="center"/>
      <protection locked="0"/>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8" xfId="0" applyBorder="1" applyAlignment="1">
      <alignment horizontal="left" vertical="center"/>
    </xf>
    <xf numFmtId="0" fontId="0" fillId="0" borderId="42" xfId="0" applyBorder="1" applyAlignment="1">
      <alignment horizontal="left" vertical="center" wrapText="1"/>
    </xf>
    <xf numFmtId="0" fontId="0" fillId="0" borderId="32" xfId="0" applyBorder="1" applyAlignment="1">
      <alignment horizontal="left" vertical="center" wrapText="1"/>
    </xf>
    <xf numFmtId="0" fontId="0" fillId="0" borderId="43" xfId="0" applyBorder="1" applyAlignment="1">
      <alignment horizontal="left" vertical="center"/>
    </xf>
    <xf numFmtId="0" fontId="0" fillId="0" borderId="27" xfId="0" applyBorder="1" applyAlignment="1">
      <alignment horizontal="left" vertical="center"/>
    </xf>
    <xf numFmtId="0" fontId="0" fillId="0" borderId="39" xfId="0" applyBorder="1" applyAlignment="1">
      <alignment horizontal="left" vertical="center" wrapText="1"/>
    </xf>
    <xf numFmtId="0" fontId="0" fillId="0" borderId="41" xfId="0" applyBorder="1" applyAlignment="1">
      <alignment horizontal="left" vertical="center" wrapText="1"/>
    </xf>
    <xf numFmtId="0" fontId="0" fillId="0" borderId="33" xfId="0" applyBorder="1" applyAlignment="1">
      <alignment horizontal="left"/>
    </xf>
    <xf numFmtId="0" fontId="0" fillId="0" borderId="48" xfId="0" applyBorder="1" applyAlignment="1">
      <alignment horizontal="left"/>
    </xf>
    <xf numFmtId="0" fontId="0" fillId="24" borderId="33" xfId="0" applyFill="1" applyBorder="1" applyAlignment="1">
      <alignment horizontal="left" vertical="center" wrapText="1"/>
    </xf>
    <xf numFmtId="0" fontId="0" fillId="24" borderId="48" xfId="0" applyFill="1" applyBorder="1" applyAlignment="1">
      <alignment horizontal="left" vertical="center" wrapText="1"/>
    </xf>
    <xf numFmtId="0" fontId="0" fillId="0" borderId="52" xfId="0" applyBorder="1" applyAlignment="1">
      <alignment horizontal="left" vertical="center" wrapText="1"/>
    </xf>
    <xf numFmtId="0" fontId="0" fillId="0" borderId="38"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17" xfId="0" applyBorder="1" applyAlignment="1">
      <alignment horizontal="center" vertical="top"/>
    </xf>
    <xf numFmtId="0" fontId="0" fillId="0" borderId="23" xfId="0" applyBorder="1" applyAlignment="1">
      <alignment horizontal="center" vertical="top"/>
    </xf>
    <xf numFmtId="0" fontId="0" fillId="0" borderId="27" xfId="0" applyBorder="1" applyAlignment="1">
      <alignment horizontal="center" vertical="top"/>
    </xf>
    <xf numFmtId="0" fontId="0" fillId="0" borderId="46" xfId="0" applyBorder="1" applyAlignment="1">
      <alignment horizontal="left" vertical="center" wrapText="1"/>
    </xf>
    <xf numFmtId="0" fontId="0" fillId="0" borderId="24" xfId="0" applyBorder="1" applyAlignment="1">
      <alignment horizontal="left"/>
    </xf>
    <xf numFmtId="0" fontId="0" fillId="0" borderId="33" xfId="0" applyBorder="1" applyAlignment="1">
      <alignment horizontal="left" vertical="center" wrapText="1"/>
    </xf>
    <xf numFmtId="0" fontId="0" fillId="0" borderId="48" xfId="0" applyBorder="1" applyAlignment="1">
      <alignment horizontal="left" vertical="center" wrapText="1"/>
    </xf>
    <xf numFmtId="0" fontId="0" fillId="0" borderId="24" xfId="0" applyBorder="1" applyAlignment="1">
      <alignment horizontal="left" vertical="center" wrapText="1"/>
    </xf>
    <xf numFmtId="0" fontId="42" fillId="0" borderId="33" xfId="0" applyFont="1" applyBorder="1" applyAlignment="1">
      <alignment horizontal="left" vertical="center" wrapText="1"/>
    </xf>
    <xf numFmtId="0" fontId="42" fillId="0" borderId="55" xfId="0" applyFont="1"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42" fillId="0" borderId="18" xfId="0" applyFont="1" applyBorder="1" applyAlignment="1">
      <alignment horizontal="left" vertical="center" wrapText="1"/>
    </xf>
    <xf numFmtId="0" fontId="42" fillId="0" borderId="19"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24" borderId="16" xfId="0" applyFill="1" applyBorder="1" applyAlignment="1">
      <alignment horizontal="center" vertical="top"/>
    </xf>
    <xf numFmtId="0" fontId="0" fillId="24" borderId="22" xfId="0" applyFill="1" applyBorder="1" applyAlignment="1">
      <alignment horizontal="center" vertical="top"/>
    </xf>
    <xf numFmtId="0" fontId="0" fillId="24" borderId="26" xfId="0" applyFill="1" applyBorder="1" applyAlignment="1">
      <alignment horizontal="center" vertical="top"/>
    </xf>
    <xf numFmtId="0" fontId="0" fillId="24" borderId="17" xfId="0" applyFill="1" applyBorder="1" applyAlignment="1">
      <alignment horizontal="center" vertical="top" wrapText="1"/>
    </xf>
    <xf numFmtId="0" fontId="0" fillId="24" borderId="23" xfId="0" applyFill="1" applyBorder="1" applyAlignment="1">
      <alignment horizontal="center" vertical="top" wrapText="1"/>
    </xf>
    <xf numFmtId="0" fontId="0" fillId="24" borderId="27" xfId="0" applyFill="1" applyBorder="1" applyAlignment="1">
      <alignment horizontal="center" vertical="top" wrapText="1"/>
    </xf>
    <xf numFmtId="0" fontId="0" fillId="24" borderId="46" xfId="0" applyFill="1" applyBorder="1" applyAlignment="1">
      <alignment horizontal="left" vertical="center" wrapText="1"/>
    </xf>
    <xf numFmtId="0" fontId="0" fillId="24" borderId="28" xfId="0" applyFill="1" applyBorder="1" applyAlignment="1">
      <alignment horizontal="left" vertical="center" wrapText="1"/>
    </xf>
    <xf numFmtId="0" fontId="0" fillId="24" borderId="29" xfId="0" applyFill="1" applyBorder="1" applyAlignment="1">
      <alignment horizontal="left" vertical="center" wrapText="1"/>
    </xf>
    <xf numFmtId="0" fontId="49" fillId="24" borderId="24" xfId="0" applyFont="1" applyFill="1" applyBorder="1" applyAlignment="1">
      <alignment horizontal="left" vertical="center" wrapText="1"/>
    </xf>
    <xf numFmtId="0" fontId="42" fillId="0" borderId="48" xfId="0" applyFont="1" applyBorder="1" applyAlignment="1">
      <alignment horizontal="left" vertical="center" wrapText="1"/>
    </xf>
    <xf numFmtId="0" fontId="0" fillId="0" borderId="58" xfId="0" applyBorder="1" applyAlignment="1">
      <alignment horizontal="left" vertical="center" wrapText="1"/>
    </xf>
    <xf numFmtId="0" fontId="0" fillId="0" borderId="44" xfId="0" applyBorder="1" applyAlignment="1">
      <alignment horizontal="left" vertical="center" wrapText="1"/>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1" fontId="0" fillId="22" borderId="40" xfId="0" applyNumberFormat="1" applyFill="1" applyBorder="1" applyAlignment="1" applyProtection="1">
      <alignment horizontal="center" vertical="center"/>
      <protection locked="0"/>
    </xf>
    <xf numFmtId="1" fontId="0" fillId="22" borderId="37" xfId="0" applyNumberFormat="1" applyFill="1" applyBorder="1" applyAlignment="1" applyProtection="1">
      <alignment horizontal="center" vertical="center"/>
      <protection locked="0"/>
    </xf>
    <xf numFmtId="0" fontId="0" fillId="22" borderId="39" xfId="0" applyFill="1" applyBorder="1" applyAlignment="1">
      <alignment horizontal="left" vertical="center" wrapText="1"/>
    </xf>
    <xf numFmtId="0" fontId="0" fillId="22" borderId="41" xfId="0" applyFill="1" applyBorder="1" applyAlignment="1">
      <alignment horizontal="left" vertical="center" wrapText="1"/>
    </xf>
    <xf numFmtId="0" fontId="0" fillId="22" borderId="33" xfId="0" applyFill="1" applyBorder="1" applyAlignment="1">
      <alignment horizontal="left" vertical="center" wrapText="1"/>
    </xf>
    <xf numFmtId="0" fontId="0" fillId="22" borderId="36" xfId="0" applyFill="1" applyBorder="1" applyAlignment="1">
      <alignment horizontal="left" vertical="center" wrapText="1"/>
    </xf>
    <xf numFmtId="0" fontId="0" fillId="24" borderId="36" xfId="0" applyFill="1" applyBorder="1" applyAlignment="1">
      <alignment horizontal="left" vertical="center" wrapText="1"/>
    </xf>
    <xf numFmtId="0" fontId="44" fillId="0" borderId="33" xfId="0" applyFont="1" applyBorder="1" applyAlignment="1">
      <alignment horizontal="left" vertical="center" wrapText="1"/>
    </xf>
    <xf numFmtId="0" fontId="0" fillId="0" borderId="50" xfId="0" applyBorder="1" applyAlignment="1">
      <alignment horizontal="center" vertical="center" textRotation="90" wrapText="1"/>
    </xf>
    <xf numFmtId="0" fontId="0" fillId="0" borderId="59"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50" xfId="0" applyBorder="1" applyAlignment="1">
      <alignment horizontal="center" vertical="center" textRotation="90"/>
    </xf>
    <xf numFmtId="0" fontId="0" fillId="0" borderId="59" xfId="0" applyBorder="1" applyAlignment="1">
      <alignment horizontal="center" vertical="center" textRotation="90"/>
    </xf>
    <xf numFmtId="0" fontId="0" fillId="0" borderId="35" xfId="0" applyBorder="1" applyAlignment="1">
      <alignment horizontal="center" vertical="center" textRotation="90"/>
    </xf>
    <xf numFmtId="0" fontId="0" fillId="0" borderId="33" xfId="0" applyBorder="1" applyAlignment="1">
      <alignment horizontal="right" vertical="center" wrapText="1"/>
    </xf>
    <xf numFmtId="0" fontId="0" fillId="0" borderId="48" xfId="0" applyBorder="1" applyAlignment="1">
      <alignment horizontal="right" vertical="center" wrapText="1"/>
    </xf>
    <xf numFmtId="0" fontId="44" fillId="0" borderId="46" xfId="0" applyFont="1" applyBorder="1" applyAlignment="1">
      <alignment horizontal="left" vertical="center" wrapText="1"/>
    </xf>
    <xf numFmtId="0" fontId="44" fillId="0" borderId="18" xfId="0" applyFont="1" applyBorder="1" applyAlignment="1">
      <alignment horizontal="left" vertical="center" wrapText="1"/>
    </xf>
    <xf numFmtId="0" fontId="0" fillId="0" borderId="33" xfId="0" applyBorder="1" applyAlignment="1">
      <alignment horizontal="left" vertical="top" wrapText="1"/>
    </xf>
    <xf numFmtId="0" fontId="0" fillId="0" borderId="48" xfId="0" applyBorder="1" applyAlignment="1">
      <alignment horizontal="left" vertical="top" wrapText="1"/>
    </xf>
    <xf numFmtId="0" fontId="0" fillId="0" borderId="42" xfId="0" applyBorder="1" applyAlignment="1">
      <alignment horizontal="center" vertical="top" wrapText="1"/>
    </xf>
    <xf numFmtId="0" fontId="0" fillId="0" borderId="59" xfId="0" applyBorder="1" applyAlignment="1">
      <alignment horizontal="center" vertical="top" wrapText="1"/>
    </xf>
    <xf numFmtId="0" fontId="42" fillId="25" borderId="60" xfId="0" applyFont="1" applyFill="1" applyBorder="1" applyAlignment="1">
      <alignment horizontal="left" vertical="center" wrapText="1"/>
    </xf>
    <xf numFmtId="0" fontId="42" fillId="25" borderId="46" xfId="0" applyFont="1" applyFill="1" applyBorder="1" applyAlignment="1">
      <alignment horizontal="left" vertical="center" wrapText="1"/>
    </xf>
    <xf numFmtId="0" fontId="0" fillId="25" borderId="61" xfId="0" applyFill="1" applyBorder="1" applyAlignment="1">
      <alignment horizontal="left" vertical="center" wrapText="1"/>
    </xf>
    <xf numFmtId="0" fontId="0" fillId="25" borderId="48" xfId="0" applyFill="1" applyBorder="1" applyAlignment="1">
      <alignment horizontal="left" vertical="center" wrapText="1"/>
    </xf>
    <xf numFmtId="0" fontId="50" fillId="0" borderId="39" xfId="0" applyFont="1" applyBorder="1" applyAlignment="1">
      <alignment horizontal="center" vertical="center" textRotation="90" wrapText="1"/>
    </xf>
    <xf numFmtId="0" fontId="50" fillId="0" borderId="23" xfId="0" applyFont="1" applyBorder="1" applyAlignment="1">
      <alignment horizontal="center" vertical="center" textRotation="90" wrapText="1"/>
    </xf>
    <xf numFmtId="0" fontId="50" fillId="0" borderId="41" xfId="0" applyFont="1" applyBorder="1" applyAlignment="1">
      <alignment horizontal="center" vertical="center" textRotation="90" wrapText="1"/>
    </xf>
    <xf numFmtId="0" fontId="0" fillId="0" borderId="52" xfId="0" applyBorder="1" applyAlignment="1">
      <alignment horizontal="center" vertical="top" wrapText="1"/>
    </xf>
    <xf numFmtId="0" fontId="0" fillId="0" borderId="43" xfId="0" applyBorder="1" applyAlignment="1">
      <alignment horizontal="left" vertical="center" wrapText="1"/>
    </xf>
    <xf numFmtId="0" fontId="49" fillId="24" borderId="46" xfId="0" applyFont="1" applyFill="1" applyBorder="1" applyAlignment="1">
      <alignment horizontal="left" vertical="center" wrapText="1"/>
    </xf>
    <xf numFmtId="0" fontId="49" fillId="24" borderId="33" xfId="0" applyFont="1" applyFill="1" applyBorder="1" applyAlignment="1">
      <alignment horizontal="left" vertical="center" wrapText="1"/>
    </xf>
    <xf numFmtId="0" fontId="49" fillId="24" borderId="48" xfId="0" applyFont="1" applyFill="1" applyBorder="1" applyAlignment="1">
      <alignment horizontal="left" vertical="center" wrapText="1"/>
    </xf>
    <xf numFmtId="0" fontId="49" fillId="24" borderId="28" xfId="0" applyFont="1" applyFill="1" applyBorder="1" applyAlignment="1">
      <alignment horizontal="left" vertical="center" wrapText="1"/>
    </xf>
    <xf numFmtId="0" fontId="49" fillId="24" borderId="29" xfId="0" applyFont="1" applyFill="1" applyBorder="1" applyAlignment="1">
      <alignment horizontal="left" vertical="center" wrapText="1"/>
    </xf>
    <xf numFmtId="0" fontId="42" fillId="0" borderId="0" xfId="0" applyFont="1" applyAlignment="1">
      <alignment horizontal="center" vertical="center"/>
    </xf>
    <xf numFmtId="0" fontId="52" fillId="28" borderId="33" xfId="0" applyFont="1" applyFill="1" applyBorder="1" applyAlignment="1">
      <alignment horizontal="center" vertical="center" wrapText="1"/>
    </xf>
    <xf numFmtId="0" fontId="52" fillId="28" borderId="55" xfId="0" applyFont="1" applyFill="1" applyBorder="1" applyAlignment="1">
      <alignment horizontal="center" vertical="center" wrapText="1"/>
    </xf>
    <xf numFmtId="0" fontId="52" fillId="28" borderId="24" xfId="0" applyFont="1" applyFill="1" applyBorder="1" applyAlignment="1">
      <alignment horizontal="center" vertical="center" wrapText="1"/>
    </xf>
    <xf numFmtId="0" fontId="51" fillId="0" borderId="0" xfId="0" applyFont="1" applyAlignment="1">
      <alignment horizontal="center"/>
    </xf>
    <xf numFmtId="0" fontId="0" fillId="0" borderId="0" xfId="0" applyAlignment="1">
      <alignment horizontal="left" vertical="center"/>
    </xf>
    <xf numFmtId="2" fontId="43" fillId="27" borderId="0" xfId="0" applyNumberFormat="1" applyFont="1" applyFill="1" applyAlignment="1">
      <alignment horizontal="center" vertical="center"/>
    </xf>
    <xf numFmtId="0" fontId="0" fillId="0" borderId="0" xfId="0" applyAlignment="1">
      <alignment horizontal="center" vertical="center"/>
    </xf>
    <xf numFmtId="0" fontId="11" fillId="5" borderId="1" xfId="0" quotePrefix="1" applyFont="1" applyFill="1" applyBorder="1" applyAlignment="1" applyProtection="1">
      <alignment horizontal="left" vertical="top" wrapText="1"/>
      <protection locked="0"/>
    </xf>
  </cellXfs>
  <cellStyles count="5">
    <cellStyle name="Comma" xfId="2" builtinId="3"/>
    <cellStyle name="Hyperlink" xfId="4" builtinId="8"/>
    <cellStyle name="Hyperlink 2" xfId="3" xr:uid="{00000000-0005-0000-0000-000002000000}"/>
    <cellStyle name="Normal" xfId="0" builtinId="0"/>
    <cellStyle name="Percent 2" xfId="1" xr:uid="{00000000-0005-0000-0000-000005000000}"/>
  </cellStyles>
  <dxfs count="97">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sz val="10"/>
        <color rgb="FFFFFFFF"/>
        <name val="Calibri"/>
      </font>
      <numFmt numFmtId="0" formatCode="General"/>
      <fill>
        <patternFill patternType="solid">
          <fgColor rgb="FF000000"/>
          <bgColor rgb="FF00B050"/>
        </patternFill>
      </fill>
    </dxf>
    <dxf>
      <font>
        <b/>
        <i val="0"/>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00B050"/>
        </patternFill>
      </fill>
    </dxf>
    <dxf>
      <font>
        <b/>
        <i val="0"/>
        <sz val="10"/>
        <color rgb="FFFFFFFF"/>
        <name val="Calibri"/>
      </font>
      <numFmt numFmtId="0" formatCode="General"/>
      <fill>
        <patternFill patternType="solid">
          <fgColor rgb="FF000000"/>
          <bgColor rgb="FFFF0000"/>
        </patternFill>
      </fil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000000"/>
        </patternFill>
      </fill>
    </dxf>
    <dxf>
      <numFmt numFmtId="0" formatCode="General"/>
      <fill>
        <patternFill patternType="solid">
          <fgColor rgb="FF000000"/>
          <bgColor rgb="FFD8D8D8"/>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mruColors>
      <color rgb="FF66FF33"/>
      <color rgb="FF00FF00"/>
      <color rgb="FFFF66FF"/>
      <color rgb="FFD48B6A"/>
      <color rgb="FFCD79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ndampingan%209%20Kriteria/9%20Kriteria/aps9/Excel%20Penilaian/penilaian%20AK%20Sarjana%20APS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Kertas Kerja"/>
      <sheetName val="Lap AK Individual"/>
    </sheetNames>
    <sheetDataSet>
      <sheetData sheetId="0" refreshError="1">
        <row r="5">
          <cell r="A5" t="str">
            <v>PROGRAM SARJANA</v>
          </cell>
        </row>
      </sheetData>
      <sheetData sheetId="1" refreshError="1">
        <row r="7">
          <cell r="A7">
            <v>1</v>
          </cell>
        </row>
        <row r="15">
          <cell r="A15">
            <v>2</v>
          </cell>
        </row>
        <row r="23">
          <cell r="A23">
            <v>3</v>
          </cell>
        </row>
        <row r="31">
          <cell r="A31">
            <v>4</v>
          </cell>
        </row>
        <row r="39">
          <cell r="A39">
            <v>5</v>
          </cell>
        </row>
        <row r="47">
          <cell r="A47">
            <v>6</v>
          </cell>
        </row>
        <row r="61">
          <cell r="A61">
            <v>7</v>
          </cell>
        </row>
        <row r="75">
          <cell r="A75">
            <v>8</v>
          </cell>
        </row>
        <row r="83">
          <cell r="A83">
            <v>9</v>
          </cell>
        </row>
        <row r="110">
          <cell r="A110">
            <v>10</v>
          </cell>
        </row>
        <row r="118">
          <cell r="A118">
            <v>11</v>
          </cell>
        </row>
        <row r="126">
          <cell r="A126">
            <v>12</v>
          </cell>
        </row>
        <row r="134">
          <cell r="A134">
            <v>13</v>
          </cell>
        </row>
        <row r="142">
          <cell r="A142">
            <v>14</v>
          </cell>
        </row>
        <row r="162">
          <cell r="A162">
            <v>15</v>
          </cell>
        </row>
        <row r="177">
          <cell r="A177">
            <v>16</v>
          </cell>
        </row>
        <row r="191">
          <cell r="A191">
            <v>17</v>
          </cell>
        </row>
        <row r="197">
          <cell r="A197">
            <v>18</v>
          </cell>
        </row>
        <row r="211">
          <cell r="A211">
            <v>19</v>
          </cell>
        </row>
        <row r="220">
          <cell r="A220">
            <v>20</v>
          </cell>
        </row>
        <row r="241">
          <cell r="A241">
            <v>21</v>
          </cell>
        </row>
        <row r="249">
          <cell r="A249">
            <v>22</v>
          </cell>
        </row>
        <row r="259">
          <cell r="A259">
            <v>23</v>
          </cell>
        </row>
        <row r="274">
          <cell r="A274">
            <v>24</v>
          </cell>
        </row>
        <row r="281">
          <cell r="A281">
            <v>25</v>
          </cell>
        </row>
        <row r="299">
          <cell r="A299">
            <v>26</v>
          </cell>
        </row>
        <row r="317">
          <cell r="A317">
            <v>27</v>
          </cell>
        </row>
        <row r="342">
          <cell r="A342">
            <v>28</v>
          </cell>
        </row>
        <row r="356">
          <cell r="A356">
            <v>29</v>
          </cell>
        </row>
        <row r="366">
          <cell r="A366">
            <v>30</v>
          </cell>
        </row>
        <row r="375">
          <cell r="A375">
            <v>31</v>
          </cell>
        </row>
        <row r="389">
          <cell r="A389">
            <v>32</v>
          </cell>
        </row>
        <row r="396">
          <cell r="A396">
            <v>33</v>
          </cell>
        </row>
        <row r="403">
          <cell r="A403">
            <v>34</v>
          </cell>
        </row>
        <row r="410">
          <cell r="A410">
            <v>35</v>
          </cell>
        </row>
        <row r="419">
          <cell r="A419">
            <v>36</v>
          </cell>
        </row>
        <row r="427">
          <cell r="A427">
            <v>37</v>
          </cell>
        </row>
        <row r="435">
          <cell r="A435">
            <v>38</v>
          </cell>
        </row>
        <row r="455">
          <cell r="A455">
            <v>39</v>
          </cell>
        </row>
        <row r="463">
          <cell r="A463">
            <v>40</v>
          </cell>
        </row>
        <row r="477">
          <cell r="A477">
            <v>41</v>
          </cell>
        </row>
        <row r="509">
          <cell r="A509">
            <v>42</v>
          </cell>
        </row>
        <row r="516">
          <cell r="A516">
            <v>43</v>
          </cell>
        </row>
        <row r="524">
          <cell r="A524">
            <v>44</v>
          </cell>
        </row>
        <row r="556">
          <cell r="A556">
            <v>45</v>
          </cell>
        </row>
        <row r="564">
          <cell r="A564">
            <v>46</v>
          </cell>
        </row>
        <row r="572">
          <cell r="A572">
            <v>47</v>
          </cell>
        </row>
        <row r="611">
          <cell r="A611">
            <v>48</v>
          </cell>
        </row>
        <row r="619">
          <cell r="A619">
            <v>49</v>
          </cell>
        </row>
        <row r="633">
          <cell r="A633">
            <v>50</v>
          </cell>
        </row>
        <row r="641">
          <cell r="A641">
            <v>51</v>
          </cell>
        </row>
        <row r="648">
          <cell r="A648">
            <v>52</v>
          </cell>
        </row>
        <row r="656">
          <cell r="A656">
            <v>53</v>
          </cell>
        </row>
        <row r="668">
          <cell r="A668">
            <v>54</v>
          </cell>
        </row>
        <row r="686">
          <cell r="A686">
            <v>55</v>
          </cell>
        </row>
        <row r="704">
          <cell r="A704">
            <v>56</v>
          </cell>
        </row>
        <row r="718">
          <cell r="A718">
            <v>57</v>
          </cell>
        </row>
        <row r="733">
          <cell r="A733">
            <v>58</v>
          </cell>
        </row>
        <row r="745">
          <cell r="A745">
            <v>59</v>
          </cell>
        </row>
        <row r="753">
          <cell r="A753">
            <v>60</v>
          </cell>
        </row>
        <row r="783">
          <cell r="A783">
            <v>61</v>
          </cell>
        </row>
        <row r="811">
          <cell r="A811">
            <v>62</v>
          </cell>
        </row>
        <row r="845">
          <cell r="A845">
            <v>63</v>
          </cell>
        </row>
        <row r="894">
          <cell r="A894">
            <v>64</v>
          </cell>
        </row>
        <row r="929">
          <cell r="A929">
            <v>65</v>
          </cell>
        </row>
        <row r="938">
          <cell r="A938">
            <v>66</v>
          </cell>
        </row>
        <row r="946">
          <cell r="A946">
            <v>67</v>
          </cell>
        </row>
        <row r="954">
          <cell r="A954">
            <v>68</v>
          </cell>
        </row>
        <row r="962">
          <cell r="A962">
            <v>69</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5.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45.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19.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20.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21.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61"/>
  <sheetViews>
    <sheetView zoomScale="70" zoomScaleNormal="70" workbookViewId="0">
      <selection activeCell="O19" sqref="O19"/>
    </sheetView>
  </sheetViews>
  <sheetFormatPr defaultColWidth="8.85546875" defaultRowHeight="15" customHeight="1"/>
  <cols>
    <col min="1" max="1" width="3.85546875" style="3" customWidth="1"/>
    <col min="2" max="8" width="8.85546875" style="3" customWidth="1"/>
    <col min="9" max="9" width="2.5703125" style="3" customWidth="1"/>
    <col min="10" max="12" width="8.85546875" style="3" customWidth="1"/>
    <col min="13" max="14" width="3.140625" style="3" customWidth="1"/>
    <col min="15" max="24" width="8.85546875" style="3" customWidth="1"/>
    <col min="25" max="25" width="2.85546875" style="3" customWidth="1"/>
    <col min="26" max="16384" width="8.85546875" style="3"/>
  </cols>
  <sheetData>
    <row r="1" spans="1:25" ht="15" customHeight="1">
      <c r="A1" s="1"/>
      <c r="B1" s="1"/>
      <c r="C1" s="1"/>
      <c r="D1" s="2"/>
      <c r="E1" s="2"/>
      <c r="F1" s="2"/>
      <c r="G1" s="2"/>
      <c r="H1" s="6"/>
      <c r="I1" s="6"/>
      <c r="J1" s="2"/>
      <c r="K1" s="2"/>
      <c r="L1" s="2"/>
      <c r="M1" s="2"/>
      <c r="N1" s="2"/>
      <c r="O1" s="2"/>
      <c r="P1" s="2"/>
      <c r="Q1" s="2"/>
      <c r="R1" s="2"/>
      <c r="S1" s="2"/>
      <c r="T1" s="2"/>
      <c r="U1" s="2"/>
      <c r="V1" s="2"/>
      <c r="W1" s="2"/>
      <c r="X1" s="2"/>
      <c r="Y1" s="2"/>
    </row>
    <row r="2" spans="1:25" ht="27" customHeight="1">
      <c r="A2" s="455" t="s">
        <v>8</v>
      </c>
      <c r="B2" s="455"/>
      <c r="C2" s="455"/>
      <c r="D2" s="455"/>
      <c r="E2" s="455"/>
      <c r="F2" s="455"/>
      <c r="G2" s="455"/>
      <c r="H2" s="455"/>
      <c r="I2" s="455"/>
      <c r="J2" s="455"/>
      <c r="K2" s="455"/>
      <c r="L2" s="455"/>
      <c r="M2" s="455"/>
      <c r="N2" s="455"/>
      <c r="O2" s="455"/>
      <c r="P2" s="455"/>
      <c r="Q2" s="455"/>
      <c r="R2" s="455"/>
      <c r="S2" s="455"/>
      <c r="T2" s="455"/>
      <c r="U2" s="455"/>
      <c r="V2" s="455"/>
      <c r="W2" s="455"/>
      <c r="X2" s="455"/>
      <c r="Y2" s="455"/>
    </row>
    <row r="3" spans="1:25" ht="27" customHeight="1">
      <c r="A3" s="456" t="s">
        <v>3</v>
      </c>
      <c r="B3" s="456"/>
      <c r="C3" s="456"/>
      <c r="D3" s="456"/>
      <c r="E3" s="456"/>
      <c r="F3" s="456"/>
      <c r="G3" s="456"/>
      <c r="H3" s="456"/>
      <c r="I3" s="456"/>
      <c r="J3" s="456"/>
      <c r="K3" s="456"/>
      <c r="L3" s="456"/>
      <c r="M3" s="456"/>
      <c r="N3" s="456"/>
      <c r="O3" s="456"/>
      <c r="P3" s="456"/>
      <c r="Q3" s="456"/>
      <c r="R3" s="456"/>
      <c r="S3" s="456"/>
      <c r="T3" s="456"/>
      <c r="U3" s="456"/>
      <c r="V3" s="456"/>
      <c r="W3" s="456"/>
      <c r="X3" s="456"/>
      <c r="Y3" s="456"/>
    </row>
    <row r="4" spans="1:25" ht="15" customHeight="1">
      <c r="A4" s="2"/>
      <c r="B4" s="2"/>
      <c r="C4" s="2"/>
      <c r="D4" s="2"/>
      <c r="E4" s="2"/>
      <c r="F4" s="2"/>
      <c r="G4" s="4"/>
      <c r="H4" s="4"/>
      <c r="I4" s="4"/>
      <c r="J4" s="4"/>
      <c r="K4" s="4"/>
      <c r="L4" s="4"/>
      <c r="M4" s="4"/>
      <c r="N4" s="4"/>
      <c r="O4" s="4"/>
      <c r="P4" s="4"/>
      <c r="Q4" s="4"/>
      <c r="R4" s="4"/>
      <c r="S4" s="4"/>
      <c r="T4" s="2"/>
      <c r="U4" s="2"/>
      <c r="V4" s="2"/>
      <c r="W4" s="2"/>
      <c r="X4" s="2"/>
      <c r="Y4" s="2"/>
    </row>
    <row r="5" spans="1:25" s="7" customFormat="1" ht="23.25">
      <c r="A5" s="2"/>
      <c r="B5" s="9"/>
      <c r="C5" s="12" t="s">
        <v>10</v>
      </c>
      <c r="D5" s="10"/>
      <c r="E5" s="9"/>
      <c r="F5" s="10"/>
      <c r="G5" s="10" t="s">
        <v>0</v>
      </c>
      <c r="H5" s="457"/>
      <c r="I5" s="457"/>
      <c r="J5" s="457"/>
      <c r="K5" s="457"/>
      <c r="L5" s="457"/>
      <c r="M5" s="457"/>
      <c r="N5" s="457"/>
      <c r="O5" s="457"/>
      <c r="P5" s="457"/>
      <c r="Q5" s="457"/>
      <c r="R5" s="457"/>
      <c r="S5" s="457"/>
      <c r="T5" s="457"/>
      <c r="U5" s="457"/>
      <c r="V5" s="457"/>
      <c r="W5" s="457"/>
      <c r="X5" s="457"/>
      <c r="Y5" s="9"/>
    </row>
    <row r="6" spans="1:25" s="7" customFormat="1" ht="5.0999999999999996" customHeight="1">
      <c r="A6" s="2"/>
      <c r="B6" s="9"/>
      <c r="C6" s="9"/>
      <c r="D6" s="10"/>
      <c r="E6" s="9"/>
      <c r="F6" s="10"/>
      <c r="G6" s="10"/>
      <c r="H6" s="10"/>
      <c r="I6" s="10"/>
      <c r="J6" s="10"/>
      <c r="K6" s="10"/>
      <c r="L6" s="10"/>
      <c r="M6" s="10"/>
      <c r="N6" s="10"/>
      <c r="O6" s="10"/>
      <c r="P6" s="10"/>
      <c r="Q6" s="10"/>
      <c r="R6" s="10"/>
      <c r="S6" s="10"/>
      <c r="T6" s="10"/>
      <c r="U6" s="10"/>
      <c r="V6" s="10"/>
      <c r="W6" s="10"/>
      <c r="X6" s="10"/>
      <c r="Y6" s="9"/>
    </row>
    <row r="7" spans="1:25" s="7" customFormat="1" ht="23.25">
      <c r="A7" s="2"/>
      <c r="B7" s="9"/>
      <c r="C7" s="12" t="s">
        <v>266</v>
      </c>
      <c r="D7" s="10"/>
      <c r="E7" s="9"/>
      <c r="F7" s="10"/>
      <c r="G7" s="10" t="s">
        <v>0</v>
      </c>
      <c r="H7" s="458"/>
      <c r="I7" s="458"/>
      <c r="J7" s="458"/>
      <c r="K7" s="458"/>
      <c r="L7" s="458"/>
      <c r="M7" s="458"/>
      <c r="N7" s="458"/>
      <c r="O7" s="11"/>
      <c r="P7" s="11"/>
      <c r="Q7" s="11"/>
      <c r="R7" s="11"/>
      <c r="S7" s="11"/>
      <c r="T7" s="11"/>
      <c r="U7" s="9"/>
      <c r="V7" s="9"/>
      <c r="W7" s="9"/>
      <c r="X7" s="9"/>
      <c r="Y7" s="9"/>
    </row>
    <row r="8" spans="1:25" s="7" customFormat="1" ht="23.25" hidden="1">
      <c r="A8" s="2"/>
      <c r="B8" s="9"/>
      <c r="C8" s="12"/>
      <c r="D8" s="10"/>
      <c r="E8" s="9"/>
      <c r="F8" s="10"/>
      <c r="G8" s="11"/>
      <c r="H8" s="11"/>
      <c r="I8" s="11"/>
      <c r="J8" s="11"/>
      <c r="K8" s="11"/>
      <c r="L8" s="11"/>
      <c r="M8" s="11"/>
      <c r="N8" s="11"/>
      <c r="O8" s="11"/>
      <c r="P8" s="11"/>
      <c r="Q8" s="11"/>
      <c r="R8" s="11"/>
      <c r="S8" s="11"/>
      <c r="T8" s="11"/>
      <c r="U8" s="9"/>
      <c r="V8" s="9"/>
      <c r="W8" s="9"/>
      <c r="X8" s="9"/>
      <c r="Y8" s="9"/>
    </row>
    <row r="9" spans="1:25" s="7" customFormat="1" ht="23.25" hidden="1">
      <c r="A9" s="2"/>
      <c r="B9" s="9"/>
      <c r="C9" s="9"/>
      <c r="D9" s="10"/>
      <c r="E9" s="9"/>
      <c r="F9" s="10"/>
      <c r="G9" s="10"/>
      <c r="H9" s="69" t="s">
        <v>325</v>
      </c>
      <c r="I9" s="69"/>
      <c r="J9" s="10"/>
      <c r="K9" s="10"/>
      <c r="L9" s="10"/>
      <c r="M9" s="10"/>
      <c r="N9" s="10"/>
      <c r="O9" s="10"/>
      <c r="P9" s="10"/>
      <c r="Q9" s="10"/>
      <c r="R9" s="10"/>
      <c r="S9" s="10"/>
      <c r="T9" s="10"/>
      <c r="U9" s="10"/>
      <c r="V9" s="10"/>
      <c r="W9" s="10"/>
      <c r="X9" s="10"/>
      <c r="Y9" s="9"/>
    </row>
    <row r="10" spans="1:25" s="7" customFormat="1" ht="23.25" hidden="1">
      <c r="A10" s="2"/>
      <c r="B10" s="9"/>
      <c r="C10" s="9"/>
      <c r="D10" s="10"/>
      <c r="E10" s="9"/>
      <c r="F10" s="10"/>
      <c r="G10" s="10"/>
      <c r="H10" s="69" t="s">
        <v>326</v>
      </c>
      <c r="I10" s="69"/>
      <c r="J10" s="10"/>
      <c r="K10" s="10"/>
      <c r="L10" s="10"/>
      <c r="M10" s="10"/>
      <c r="N10" s="10"/>
      <c r="O10" s="10"/>
      <c r="P10" s="10"/>
      <c r="Q10" s="10"/>
      <c r="R10" s="10"/>
      <c r="S10" s="10"/>
      <c r="T10" s="10"/>
      <c r="U10" s="10"/>
      <c r="V10" s="10"/>
      <c r="W10" s="10"/>
      <c r="X10" s="10"/>
      <c r="Y10" s="9"/>
    </row>
    <row r="11" spans="1:25" s="7" customFormat="1" ht="23.25" hidden="1">
      <c r="A11" s="2"/>
      <c r="B11" s="9"/>
      <c r="C11" s="9"/>
      <c r="D11" s="10"/>
      <c r="E11" s="9"/>
      <c r="F11" s="10"/>
      <c r="G11" s="10"/>
      <c r="H11" s="69" t="s">
        <v>327</v>
      </c>
      <c r="I11" s="69"/>
      <c r="J11" s="10"/>
      <c r="K11" s="10"/>
      <c r="L11" s="10"/>
      <c r="M11" s="10"/>
      <c r="N11" s="10"/>
      <c r="O11" s="10"/>
      <c r="P11" s="10"/>
      <c r="Q11" s="10"/>
      <c r="R11" s="10"/>
      <c r="S11" s="10"/>
      <c r="T11" s="10"/>
      <c r="U11" s="10"/>
      <c r="V11" s="10"/>
      <c r="W11" s="10"/>
      <c r="X11" s="10"/>
      <c r="Y11" s="9"/>
    </row>
    <row r="12" spans="1:25" s="7" customFormat="1" ht="23.25" hidden="1">
      <c r="A12" s="2"/>
      <c r="B12" s="9"/>
      <c r="C12" s="9"/>
      <c r="D12" s="10"/>
      <c r="E12" s="9"/>
      <c r="F12" s="10"/>
      <c r="G12" s="10"/>
      <c r="H12" s="69" t="s">
        <v>328</v>
      </c>
      <c r="I12" s="69"/>
      <c r="J12" s="10"/>
      <c r="K12" s="10"/>
      <c r="L12" s="10"/>
      <c r="M12" s="10"/>
      <c r="N12" s="10"/>
      <c r="O12" s="10"/>
      <c r="P12" s="10"/>
      <c r="Q12" s="10"/>
      <c r="R12" s="10"/>
      <c r="S12" s="10"/>
      <c r="T12" s="10"/>
      <c r="U12" s="10"/>
      <c r="V12" s="10"/>
      <c r="W12" s="10"/>
      <c r="X12" s="10"/>
      <c r="Y12" s="9"/>
    </row>
    <row r="13" spans="1:25" s="7" customFormat="1" ht="23.25" hidden="1">
      <c r="A13" s="2"/>
      <c r="B13" s="9"/>
      <c r="C13" s="9"/>
      <c r="D13" s="10"/>
      <c r="E13" s="9"/>
      <c r="F13" s="10"/>
      <c r="G13" s="10"/>
      <c r="H13" s="69" t="s">
        <v>329</v>
      </c>
      <c r="I13" s="69"/>
      <c r="J13" s="10"/>
      <c r="K13" s="10"/>
      <c r="L13" s="10"/>
      <c r="M13" s="10"/>
      <c r="N13" s="10"/>
      <c r="O13" s="10"/>
      <c r="P13" s="10"/>
      <c r="Q13" s="10"/>
      <c r="R13" s="10"/>
      <c r="S13" s="10"/>
      <c r="T13" s="10"/>
      <c r="U13" s="10"/>
      <c r="V13" s="10"/>
      <c r="W13" s="10"/>
      <c r="X13" s="10"/>
      <c r="Y13" s="9"/>
    </row>
    <row r="14" spans="1:25" s="7" customFormat="1" ht="23.25" hidden="1">
      <c r="A14" s="2"/>
      <c r="B14" s="9"/>
      <c r="C14" s="9"/>
      <c r="D14" s="10"/>
      <c r="E14" s="9"/>
      <c r="F14" s="10"/>
      <c r="G14" s="10"/>
      <c r="H14" s="69" t="s">
        <v>330</v>
      </c>
      <c r="I14" s="69"/>
      <c r="J14" s="10"/>
      <c r="K14" s="10"/>
      <c r="L14" s="10"/>
      <c r="M14" s="10"/>
      <c r="N14" s="10"/>
      <c r="O14" s="10"/>
      <c r="P14" s="10"/>
      <c r="Q14" s="10"/>
      <c r="R14" s="10"/>
      <c r="S14" s="10"/>
      <c r="T14" s="10"/>
      <c r="U14" s="10"/>
      <c r="V14" s="10"/>
      <c r="W14" s="10"/>
      <c r="X14" s="10"/>
      <c r="Y14" s="9"/>
    </row>
    <row r="15" spans="1:25" s="7" customFormat="1" ht="23.25" hidden="1">
      <c r="A15" s="2"/>
      <c r="B15" s="9"/>
      <c r="C15" s="9"/>
      <c r="D15" s="10"/>
      <c r="E15" s="9"/>
      <c r="F15" s="10"/>
      <c r="G15" s="10"/>
      <c r="H15" s="69" t="s">
        <v>331</v>
      </c>
      <c r="I15" s="69"/>
      <c r="J15" s="10"/>
      <c r="K15" s="10"/>
      <c r="L15" s="10"/>
      <c r="M15" s="10"/>
      <c r="N15" s="10"/>
      <c r="O15" s="10"/>
      <c r="P15" s="10"/>
      <c r="Q15" s="10"/>
      <c r="R15" s="10"/>
      <c r="S15" s="10"/>
      <c r="T15" s="10"/>
      <c r="U15" s="10"/>
      <c r="V15" s="10"/>
      <c r="W15" s="10"/>
      <c r="X15" s="10"/>
      <c r="Y15" s="9"/>
    </row>
    <row r="16" spans="1:25" s="7" customFormat="1" ht="5.45" customHeight="1">
      <c r="A16" s="2"/>
      <c r="B16" s="9"/>
      <c r="C16" s="9"/>
      <c r="D16" s="10"/>
      <c r="E16" s="9"/>
      <c r="F16" s="10"/>
      <c r="G16" s="10"/>
      <c r="H16" s="10"/>
      <c r="I16" s="10"/>
      <c r="J16" s="10"/>
      <c r="K16" s="10"/>
      <c r="L16" s="10"/>
      <c r="M16" s="10"/>
      <c r="N16" s="10"/>
      <c r="O16" s="10"/>
      <c r="P16" s="10"/>
      <c r="Q16" s="10"/>
      <c r="R16" s="10"/>
      <c r="S16" s="10"/>
      <c r="T16" s="10"/>
      <c r="U16" s="10"/>
      <c r="V16" s="10"/>
      <c r="W16" s="10"/>
      <c r="X16" s="10"/>
      <c r="Y16" s="9"/>
    </row>
    <row r="17" spans="1:25" s="7" customFormat="1" ht="23.25">
      <c r="A17" s="2"/>
      <c r="B17" s="9"/>
      <c r="C17" s="12" t="s">
        <v>362</v>
      </c>
      <c r="D17" s="10"/>
      <c r="E17" s="9"/>
      <c r="F17" s="10"/>
      <c r="G17" s="10" t="s">
        <v>0</v>
      </c>
      <c r="H17" s="458"/>
      <c r="I17" s="458"/>
      <c r="J17" s="458"/>
      <c r="K17" s="11" t="str">
        <f>IF(H17="Minimum","Studi telah mendapt ijin pembukaan program studi baru. Pengajuan usulan akreditasi pertama","")</f>
        <v/>
      </c>
      <c r="L17" s="12"/>
      <c r="M17" s="11"/>
      <c r="N17" s="11"/>
      <c r="O17" s="11"/>
      <c r="P17" s="11"/>
      <c r="Q17" s="11"/>
      <c r="R17" s="11"/>
      <c r="S17" s="11"/>
      <c r="T17" s="11"/>
      <c r="U17" s="9"/>
      <c r="V17" s="9"/>
      <c r="W17" s="9"/>
      <c r="X17" s="9"/>
      <c r="Y17" s="9"/>
    </row>
    <row r="18" spans="1:25" s="7" customFormat="1" ht="23.25" hidden="1">
      <c r="A18" s="2"/>
      <c r="B18" s="9"/>
      <c r="C18" s="12"/>
      <c r="D18" s="10"/>
      <c r="E18" s="9"/>
      <c r="F18" s="10"/>
      <c r="G18" s="10"/>
      <c r="H18" s="11"/>
      <c r="I18" s="11"/>
      <c r="J18" s="11"/>
      <c r="K18" s="11"/>
      <c r="L18" s="12"/>
      <c r="M18" s="11"/>
      <c r="N18" s="11"/>
      <c r="O18" s="11"/>
      <c r="P18" s="11"/>
      <c r="Q18" s="11"/>
      <c r="R18" s="11"/>
      <c r="S18" s="11"/>
      <c r="T18" s="11"/>
      <c r="U18" s="9"/>
      <c r="V18" s="9"/>
      <c r="W18" s="9"/>
      <c r="X18" s="9"/>
      <c r="Y18" s="9"/>
    </row>
    <row r="19" spans="1:25" s="7" customFormat="1" ht="23.25" hidden="1">
      <c r="A19" s="2"/>
      <c r="B19" s="9"/>
      <c r="C19" s="9"/>
      <c r="D19" s="10"/>
      <c r="E19" s="9"/>
      <c r="F19" s="10"/>
      <c r="G19" s="10"/>
      <c r="H19" s="69" t="s">
        <v>363</v>
      </c>
      <c r="I19" s="10"/>
      <c r="J19" s="10"/>
      <c r="K19" s="10"/>
      <c r="L19" s="10"/>
      <c r="M19" s="10"/>
      <c r="N19" s="10"/>
      <c r="O19" s="10"/>
      <c r="P19" s="10"/>
      <c r="Q19" s="10"/>
      <c r="R19" s="10"/>
      <c r="S19" s="10"/>
      <c r="T19" s="10"/>
      <c r="U19" s="10"/>
      <c r="V19" s="10"/>
      <c r="W19" s="10"/>
      <c r="X19" s="10"/>
      <c r="Y19" s="9"/>
    </row>
    <row r="20" spans="1:25" s="7" customFormat="1" ht="23.25" hidden="1">
      <c r="A20" s="2"/>
      <c r="B20" s="9"/>
      <c r="C20" s="9"/>
      <c r="D20" s="10"/>
      <c r="E20" s="9"/>
      <c r="F20" s="10"/>
      <c r="G20" s="10"/>
      <c r="H20" s="69" t="s">
        <v>6</v>
      </c>
      <c r="I20" s="10"/>
      <c r="J20" s="10"/>
      <c r="K20" s="10"/>
      <c r="L20" s="10"/>
      <c r="M20" s="10"/>
      <c r="N20" s="10"/>
      <c r="O20" s="10"/>
      <c r="P20" s="10"/>
      <c r="Q20" s="10"/>
      <c r="R20" s="10"/>
      <c r="S20" s="10"/>
      <c r="T20" s="10"/>
      <c r="U20" s="10"/>
      <c r="V20" s="10"/>
      <c r="W20" s="10"/>
      <c r="X20" s="10"/>
      <c r="Y20" s="9"/>
    </row>
    <row r="21" spans="1:25" s="7" customFormat="1" ht="23.25" hidden="1">
      <c r="A21" s="2"/>
      <c r="B21" s="9"/>
      <c r="C21" s="9"/>
      <c r="D21" s="10"/>
      <c r="E21" s="9"/>
      <c r="F21" s="10"/>
      <c r="G21" s="10"/>
      <c r="H21" s="69" t="s">
        <v>364</v>
      </c>
      <c r="I21" s="10"/>
      <c r="J21" s="10"/>
      <c r="K21" s="10"/>
      <c r="L21" s="10"/>
      <c r="M21" s="10"/>
      <c r="N21" s="10"/>
      <c r="O21" s="10"/>
      <c r="P21" s="10"/>
      <c r="Q21" s="10"/>
      <c r="R21" s="10"/>
      <c r="S21" s="10"/>
      <c r="T21" s="10"/>
      <c r="U21" s="10"/>
      <c r="V21" s="10"/>
      <c r="W21" s="10"/>
      <c r="X21" s="10"/>
      <c r="Y21" s="9"/>
    </row>
    <row r="22" spans="1:25" s="7" customFormat="1" ht="23.25" hidden="1">
      <c r="A22" s="2"/>
      <c r="B22" s="9"/>
      <c r="C22" s="9"/>
      <c r="D22" s="10"/>
      <c r="E22" s="9"/>
      <c r="F22" s="10"/>
      <c r="G22" s="10"/>
      <c r="H22" s="69" t="s">
        <v>7</v>
      </c>
      <c r="I22" s="10"/>
      <c r="J22" s="10"/>
      <c r="K22" s="10"/>
      <c r="L22" s="10"/>
      <c r="M22" s="10"/>
      <c r="N22" s="10"/>
      <c r="O22" s="10"/>
      <c r="P22" s="10"/>
      <c r="Q22" s="10"/>
      <c r="R22" s="10"/>
      <c r="S22" s="10"/>
      <c r="T22" s="10"/>
      <c r="U22" s="10"/>
      <c r="V22" s="10"/>
      <c r="W22" s="10"/>
      <c r="X22" s="10"/>
      <c r="Y22" s="9"/>
    </row>
    <row r="23" spans="1:25" s="7" customFormat="1" ht="23.25" hidden="1">
      <c r="A23" s="2"/>
      <c r="B23" s="9"/>
      <c r="C23" s="9"/>
      <c r="D23" s="10"/>
      <c r="E23" s="9"/>
      <c r="F23" s="10"/>
      <c r="G23" s="10"/>
      <c r="H23" s="69" t="s">
        <v>165</v>
      </c>
      <c r="I23" s="10"/>
      <c r="J23" s="10"/>
      <c r="K23" s="10"/>
      <c r="L23" s="10"/>
      <c r="M23" s="10"/>
      <c r="N23" s="10"/>
      <c r="O23" s="10"/>
      <c r="P23" s="10"/>
      <c r="Q23" s="10"/>
      <c r="R23" s="10"/>
      <c r="S23" s="10"/>
      <c r="T23" s="10"/>
      <c r="U23" s="10"/>
      <c r="V23" s="10"/>
      <c r="W23" s="10"/>
      <c r="X23" s="10"/>
      <c r="Y23" s="9"/>
    </row>
    <row r="24" spans="1:25" s="7" customFormat="1" ht="23.25" hidden="1">
      <c r="A24" s="2"/>
      <c r="B24" s="9"/>
      <c r="C24" s="9"/>
      <c r="D24" s="10"/>
      <c r="E24" s="9"/>
      <c r="F24" s="10"/>
      <c r="G24" s="10"/>
      <c r="H24" s="69" t="s">
        <v>55</v>
      </c>
      <c r="I24" s="10"/>
      <c r="J24" s="10"/>
      <c r="K24" s="10"/>
      <c r="L24" s="10"/>
      <c r="M24" s="10"/>
      <c r="N24" s="10"/>
      <c r="O24" s="10"/>
      <c r="P24" s="10"/>
      <c r="Q24" s="10"/>
      <c r="R24" s="10"/>
      <c r="S24" s="10"/>
      <c r="T24" s="10"/>
      <c r="U24" s="10"/>
      <c r="V24" s="10"/>
      <c r="W24" s="10"/>
      <c r="X24" s="10"/>
      <c r="Y24" s="9"/>
    </row>
    <row r="25" spans="1:25" s="7" customFormat="1" ht="23.25" hidden="1">
      <c r="A25" s="2"/>
      <c r="B25" s="9"/>
      <c r="C25" s="9"/>
      <c r="D25" s="10"/>
      <c r="E25" s="9"/>
      <c r="F25" s="10"/>
      <c r="G25" s="10"/>
      <c r="H25" s="69" t="s">
        <v>365</v>
      </c>
      <c r="I25" s="10"/>
      <c r="J25" s="10"/>
      <c r="K25" s="10"/>
      <c r="L25" s="10"/>
      <c r="M25" s="10"/>
      <c r="N25" s="10"/>
      <c r="O25" s="10"/>
      <c r="P25" s="10"/>
      <c r="Q25" s="10"/>
      <c r="R25" s="10"/>
      <c r="S25" s="10"/>
      <c r="T25" s="10"/>
      <c r="U25" s="10"/>
      <c r="V25" s="10"/>
      <c r="W25" s="10"/>
      <c r="X25" s="10"/>
      <c r="Y25" s="9"/>
    </row>
    <row r="26" spans="1:25" s="7" customFormat="1" ht="5.0999999999999996" customHeight="1">
      <c r="A26" s="2"/>
      <c r="B26" s="9"/>
      <c r="C26" s="9"/>
      <c r="D26" s="10"/>
      <c r="E26" s="9"/>
      <c r="F26" s="10"/>
      <c r="G26" s="10"/>
      <c r="H26" s="10"/>
      <c r="I26" s="10"/>
      <c r="J26" s="10"/>
      <c r="K26" s="10"/>
      <c r="L26" s="10"/>
      <c r="M26" s="10"/>
      <c r="N26" s="10"/>
      <c r="O26" s="10"/>
      <c r="P26" s="10"/>
      <c r="Q26" s="10"/>
      <c r="R26" s="10"/>
      <c r="S26" s="10"/>
      <c r="T26" s="10"/>
      <c r="U26" s="10"/>
      <c r="V26" s="10"/>
      <c r="W26" s="10"/>
      <c r="X26" s="10"/>
      <c r="Y26" s="9"/>
    </row>
    <row r="27" spans="1:25" s="7" customFormat="1" ht="23.25">
      <c r="A27" s="2"/>
      <c r="B27" s="9"/>
      <c r="C27" s="12" t="s">
        <v>366</v>
      </c>
      <c r="D27" s="10"/>
      <c r="E27" s="9"/>
      <c r="F27" s="10"/>
      <c r="G27" s="10" t="s">
        <v>0</v>
      </c>
      <c r="H27" s="458"/>
      <c r="I27" s="458"/>
      <c r="J27" s="458"/>
      <c r="K27" s="458"/>
      <c r="L27" s="458"/>
      <c r="M27" s="458"/>
      <c r="N27" s="458"/>
      <c r="O27" s="11"/>
      <c r="P27" s="11"/>
      <c r="Q27" s="11"/>
      <c r="R27" s="11"/>
      <c r="S27" s="11"/>
      <c r="T27" s="11"/>
      <c r="U27" s="9"/>
      <c r="V27" s="9"/>
      <c r="W27" s="9"/>
      <c r="X27" s="9"/>
      <c r="Y27" s="9"/>
    </row>
    <row r="28" spans="1:25" s="7" customFormat="1" ht="5.45" customHeight="1">
      <c r="A28" s="2"/>
      <c r="B28" s="9"/>
      <c r="C28" s="9"/>
      <c r="D28" s="10"/>
      <c r="E28" s="9"/>
      <c r="F28" s="10"/>
      <c r="G28" s="10"/>
      <c r="H28" s="10"/>
      <c r="I28" s="10"/>
      <c r="J28" s="10"/>
      <c r="K28" s="10"/>
      <c r="L28" s="10"/>
      <c r="M28" s="10"/>
      <c r="N28" s="10"/>
      <c r="O28" s="10"/>
      <c r="P28" s="10"/>
      <c r="Q28" s="10"/>
      <c r="R28" s="10"/>
      <c r="S28" s="10"/>
      <c r="T28" s="10"/>
      <c r="U28" s="10"/>
      <c r="V28" s="10"/>
      <c r="W28" s="10"/>
      <c r="X28" s="10"/>
      <c r="Y28" s="9"/>
    </row>
    <row r="29" spans="1:25" s="7" customFormat="1" ht="24" customHeight="1">
      <c r="A29" s="2"/>
      <c r="B29" s="9"/>
      <c r="C29" s="12" t="s">
        <v>367</v>
      </c>
      <c r="D29" s="10"/>
      <c r="E29" s="9"/>
      <c r="F29" s="10"/>
      <c r="G29" s="10" t="s">
        <v>0</v>
      </c>
      <c r="H29" s="459"/>
      <c r="I29" s="459"/>
      <c r="J29" s="459"/>
      <c r="K29" s="11"/>
      <c r="L29" s="11"/>
      <c r="M29" s="11"/>
      <c r="N29" s="11"/>
      <c r="O29" s="11"/>
      <c r="P29" s="11"/>
      <c r="Q29" s="11"/>
      <c r="R29" s="11"/>
      <c r="S29" s="11"/>
      <c r="T29" s="11"/>
      <c r="U29" s="9"/>
      <c r="V29" s="9"/>
      <c r="W29" s="9"/>
      <c r="X29" s="9"/>
      <c r="Y29" s="9"/>
    </row>
    <row r="30" spans="1:25" s="7" customFormat="1" ht="5.45" customHeight="1">
      <c r="A30" s="2"/>
      <c r="B30" s="9"/>
      <c r="C30" s="9"/>
      <c r="D30" s="10"/>
      <c r="E30" s="9"/>
      <c r="F30" s="10"/>
      <c r="G30" s="10"/>
      <c r="H30" s="10"/>
      <c r="I30" s="10"/>
      <c r="J30" s="10"/>
      <c r="K30" s="10"/>
      <c r="L30" s="10"/>
      <c r="M30" s="10"/>
      <c r="N30" s="10"/>
      <c r="O30" s="10"/>
      <c r="P30" s="10"/>
      <c r="Q30" s="10"/>
      <c r="R30" s="10"/>
      <c r="S30" s="10"/>
      <c r="T30" s="10"/>
      <c r="U30" s="10"/>
      <c r="V30" s="10"/>
      <c r="W30" s="10"/>
      <c r="X30" s="10"/>
      <c r="Y30" s="9"/>
    </row>
    <row r="31" spans="1:25" s="7" customFormat="1" ht="23.25">
      <c r="A31" s="2"/>
      <c r="B31" s="9"/>
      <c r="C31" s="12" t="s">
        <v>9</v>
      </c>
      <c r="D31" s="10"/>
      <c r="E31" s="9"/>
      <c r="F31" s="10"/>
      <c r="G31" s="10" t="s">
        <v>0</v>
      </c>
      <c r="H31" s="457"/>
      <c r="I31" s="457"/>
      <c r="J31" s="457"/>
      <c r="K31" s="457"/>
      <c r="L31" s="457"/>
      <c r="M31" s="457"/>
      <c r="N31" s="457"/>
      <c r="O31" s="457"/>
      <c r="P31" s="457"/>
      <c r="Q31" s="457"/>
      <c r="R31" s="457"/>
      <c r="S31" s="457"/>
      <c r="T31" s="457"/>
      <c r="U31" s="457"/>
      <c r="V31" s="457"/>
      <c r="W31" s="457"/>
      <c r="X31" s="457"/>
      <c r="Y31" s="9"/>
    </row>
    <row r="32" spans="1:25" s="7" customFormat="1" ht="5.45" customHeight="1">
      <c r="A32" s="2"/>
      <c r="B32" s="9"/>
      <c r="C32" s="9"/>
      <c r="D32" s="10"/>
      <c r="E32" s="9"/>
      <c r="F32" s="10"/>
      <c r="G32" s="10"/>
      <c r="H32" s="10"/>
      <c r="I32" s="10"/>
      <c r="J32" s="10"/>
      <c r="K32" s="10"/>
      <c r="L32" s="10"/>
      <c r="M32" s="10"/>
      <c r="N32" s="10"/>
      <c r="O32" s="10"/>
      <c r="P32" s="10"/>
      <c r="Q32" s="10"/>
      <c r="R32" s="10"/>
      <c r="S32" s="10"/>
      <c r="T32" s="10"/>
      <c r="U32" s="10"/>
      <c r="V32" s="10"/>
      <c r="W32" s="10"/>
      <c r="X32" s="10"/>
      <c r="Y32" s="9"/>
    </row>
    <row r="33" spans="1:25" s="7" customFormat="1" ht="23.25">
      <c r="A33" s="2"/>
      <c r="B33" s="9"/>
      <c r="C33" s="12" t="s">
        <v>2</v>
      </c>
      <c r="D33" s="10"/>
      <c r="E33" s="9"/>
      <c r="F33" s="10"/>
      <c r="G33" s="10" t="s">
        <v>0</v>
      </c>
      <c r="H33" s="460"/>
      <c r="I33" s="460"/>
      <c r="J33" s="460"/>
      <c r="K33" s="460"/>
      <c r="L33" s="460"/>
      <c r="M33" s="460"/>
      <c r="N33" s="460"/>
      <c r="O33" s="460"/>
      <c r="P33" s="460"/>
      <c r="Q33" s="460"/>
      <c r="R33" s="460"/>
      <c r="S33" s="460"/>
      <c r="T33" s="460"/>
      <c r="U33" s="460"/>
      <c r="V33" s="460"/>
      <c r="W33" s="460"/>
      <c r="X33" s="460"/>
      <c r="Y33" s="9"/>
    </row>
    <row r="34" spans="1:25" s="7" customFormat="1" ht="5.45" customHeight="1">
      <c r="A34" s="2"/>
      <c r="B34" s="9"/>
      <c r="C34" s="9"/>
      <c r="D34" s="10"/>
      <c r="E34" s="9"/>
      <c r="F34" s="10"/>
      <c r="G34" s="10"/>
      <c r="H34" s="10"/>
      <c r="I34" s="10"/>
      <c r="J34" s="10"/>
      <c r="K34" s="10"/>
      <c r="L34" s="10"/>
      <c r="M34" s="10"/>
      <c r="N34" s="10"/>
      <c r="O34" s="10"/>
      <c r="P34" s="10"/>
      <c r="Q34" s="10"/>
      <c r="R34" s="10"/>
      <c r="S34" s="10"/>
      <c r="T34" s="10"/>
      <c r="U34" s="10"/>
      <c r="V34" s="10"/>
      <c r="W34" s="10"/>
      <c r="X34" s="10"/>
      <c r="Y34" s="9"/>
    </row>
    <row r="35" spans="1:25" s="7" customFormat="1" ht="24.6" hidden="1" customHeight="1">
      <c r="A35" s="2"/>
      <c r="B35" s="9"/>
      <c r="C35" s="9"/>
      <c r="D35" s="10"/>
      <c r="E35" s="9"/>
      <c r="F35" s="10"/>
      <c r="G35" s="10"/>
      <c r="H35" s="69"/>
      <c r="I35" s="69"/>
      <c r="J35" s="10"/>
      <c r="K35" s="10"/>
      <c r="L35" s="10"/>
      <c r="M35" s="10"/>
      <c r="N35" s="10"/>
      <c r="O35" s="10"/>
      <c r="P35" s="10"/>
      <c r="Q35" s="10"/>
      <c r="R35" s="10"/>
      <c r="S35" s="10"/>
      <c r="T35" s="10"/>
      <c r="U35" s="10"/>
      <c r="V35" s="10"/>
      <c r="W35" s="10"/>
      <c r="X35" s="10"/>
      <c r="Y35" s="9"/>
    </row>
    <row r="36" spans="1:25" s="7" customFormat="1" ht="24.6" hidden="1" customHeight="1">
      <c r="A36" s="2"/>
      <c r="B36" s="9"/>
      <c r="C36" s="9"/>
      <c r="D36" s="10"/>
      <c r="E36" s="9"/>
      <c r="F36" s="10"/>
      <c r="G36" s="10"/>
      <c r="H36" s="69" t="s">
        <v>368</v>
      </c>
      <c r="I36" s="69"/>
      <c r="J36" s="10"/>
      <c r="K36" s="10"/>
      <c r="L36" s="10"/>
      <c r="M36" s="10"/>
      <c r="N36" s="10"/>
      <c r="O36" s="10"/>
      <c r="P36" s="10"/>
      <c r="Q36" s="10"/>
      <c r="R36" s="10"/>
      <c r="S36" s="10"/>
      <c r="T36" s="10"/>
      <c r="U36" s="10"/>
      <c r="V36" s="10"/>
      <c r="W36" s="10"/>
      <c r="X36" s="10"/>
      <c r="Y36" s="9"/>
    </row>
    <row r="37" spans="1:25" s="7" customFormat="1" ht="24.6" hidden="1" customHeight="1">
      <c r="A37" s="2"/>
      <c r="B37" s="9"/>
      <c r="C37" s="9"/>
      <c r="D37" s="10"/>
      <c r="E37" s="9"/>
      <c r="F37" s="10"/>
      <c r="G37" s="10"/>
      <c r="H37" s="69" t="s">
        <v>369</v>
      </c>
      <c r="I37" s="69"/>
      <c r="J37" s="10"/>
      <c r="K37" s="10"/>
      <c r="L37" s="10"/>
      <c r="M37" s="10"/>
      <c r="N37" s="10"/>
      <c r="O37" s="10"/>
      <c r="P37" s="10"/>
      <c r="Q37" s="10"/>
      <c r="R37" s="10"/>
      <c r="S37" s="10"/>
      <c r="T37" s="10"/>
      <c r="U37" s="10"/>
      <c r="V37" s="10"/>
      <c r="W37" s="10"/>
      <c r="X37" s="10"/>
      <c r="Y37" s="9"/>
    </row>
    <row r="38" spans="1:25" s="7" customFormat="1" ht="24.6" hidden="1" customHeight="1">
      <c r="A38" s="2"/>
      <c r="B38" s="9"/>
      <c r="C38" s="9"/>
      <c r="D38" s="10"/>
      <c r="E38" s="9"/>
      <c r="F38" s="10"/>
      <c r="G38" s="10"/>
      <c r="H38" s="69" t="s">
        <v>370</v>
      </c>
      <c r="I38" s="69"/>
      <c r="J38" s="10"/>
      <c r="K38" s="10"/>
      <c r="L38" s="10"/>
      <c r="M38" s="10"/>
      <c r="N38" s="10"/>
      <c r="O38" s="10"/>
      <c r="P38" s="10"/>
      <c r="Q38" s="10"/>
      <c r="R38" s="10"/>
      <c r="S38" s="10"/>
      <c r="T38" s="10"/>
      <c r="U38" s="10"/>
      <c r="V38" s="10"/>
      <c r="W38" s="10"/>
      <c r="X38" s="10"/>
      <c r="Y38" s="9"/>
    </row>
    <row r="39" spans="1:25" s="7" customFormat="1" ht="24.6" hidden="1" customHeight="1">
      <c r="A39" s="2"/>
      <c r="B39" s="9"/>
      <c r="C39" s="9"/>
      <c r="D39" s="10"/>
      <c r="E39" s="9"/>
      <c r="F39" s="10"/>
      <c r="G39" s="10"/>
      <c r="H39" s="69" t="s">
        <v>371</v>
      </c>
      <c r="I39" s="69"/>
      <c r="J39" s="10"/>
      <c r="K39" s="10"/>
      <c r="L39" s="10"/>
      <c r="M39" s="10"/>
      <c r="N39" s="10"/>
      <c r="O39" s="10"/>
      <c r="P39" s="10"/>
      <c r="Q39" s="10"/>
      <c r="R39" s="10"/>
      <c r="S39" s="10"/>
      <c r="T39" s="10"/>
      <c r="U39" s="10"/>
      <c r="V39" s="10"/>
      <c r="W39" s="10"/>
      <c r="X39" s="10"/>
      <c r="Y39" s="9"/>
    </row>
    <row r="40" spans="1:25" s="7" customFormat="1" ht="5.45" hidden="1" customHeight="1">
      <c r="A40" s="2"/>
      <c r="B40" s="9"/>
      <c r="C40" s="9"/>
      <c r="D40" s="10"/>
      <c r="E40" s="9"/>
      <c r="F40" s="10"/>
      <c r="G40" s="10"/>
      <c r="H40" s="10"/>
      <c r="I40" s="10"/>
      <c r="J40" s="10"/>
      <c r="K40" s="10"/>
      <c r="L40" s="10"/>
      <c r="M40" s="10"/>
      <c r="N40" s="10"/>
      <c r="O40" s="10"/>
      <c r="P40" s="10"/>
      <c r="Q40" s="10"/>
      <c r="R40" s="10"/>
      <c r="S40" s="10"/>
      <c r="T40" s="10"/>
      <c r="U40" s="10"/>
      <c r="V40" s="10"/>
      <c r="W40" s="10"/>
      <c r="X40" s="10"/>
      <c r="Y40" s="9"/>
    </row>
    <row r="41" spans="1:25" s="7" customFormat="1" ht="24" customHeight="1">
      <c r="A41" s="2"/>
      <c r="B41" s="9"/>
      <c r="C41" s="12" t="s">
        <v>372</v>
      </c>
      <c r="D41" s="10"/>
      <c r="E41" s="9"/>
      <c r="F41" s="10"/>
      <c r="G41" s="10" t="s">
        <v>0</v>
      </c>
      <c r="H41" s="458"/>
      <c r="I41" s="458"/>
      <c r="J41" s="458"/>
      <c r="K41" s="458"/>
      <c r="L41" s="458"/>
      <c r="M41" s="458"/>
      <c r="N41" s="458"/>
      <c r="O41" s="458"/>
      <c r="P41" s="458"/>
      <c r="Q41" s="458"/>
      <c r="R41" s="458"/>
      <c r="S41" s="458"/>
      <c r="T41" s="458"/>
      <c r="U41" s="458"/>
      <c r="V41" s="458"/>
      <c r="W41" s="458"/>
      <c r="X41" s="458"/>
      <c r="Y41" s="9"/>
    </row>
    <row r="42" spans="1:25" s="7" customFormat="1" ht="5.45" customHeight="1">
      <c r="A42" s="2"/>
      <c r="B42" s="9"/>
      <c r="C42" s="9"/>
      <c r="D42" s="10"/>
      <c r="E42" s="9"/>
      <c r="F42" s="10"/>
      <c r="G42" s="10"/>
      <c r="H42" s="10"/>
      <c r="I42" s="10"/>
      <c r="J42" s="10"/>
      <c r="K42" s="10"/>
      <c r="L42" s="10"/>
      <c r="M42" s="10"/>
      <c r="N42" s="10"/>
      <c r="O42" s="10"/>
      <c r="P42" s="10"/>
      <c r="Q42" s="10"/>
      <c r="R42" s="10"/>
      <c r="S42" s="10"/>
      <c r="T42" s="10"/>
      <c r="U42" s="10"/>
      <c r="V42" s="10"/>
      <c r="W42" s="10"/>
      <c r="X42" s="10"/>
      <c r="Y42" s="9"/>
    </row>
    <row r="43" spans="1:25" s="7" customFormat="1" ht="24" customHeight="1">
      <c r="A43" s="2"/>
      <c r="B43" s="9"/>
      <c r="C43" s="12"/>
      <c r="D43" s="10"/>
      <c r="E43" s="9"/>
      <c r="F43" s="10"/>
      <c r="G43" s="10"/>
      <c r="H43" s="458"/>
      <c r="I43" s="458"/>
      <c r="J43" s="458"/>
      <c r="K43" s="458"/>
      <c r="L43" s="458"/>
      <c r="M43" s="458"/>
      <c r="N43" s="458"/>
      <c r="O43" s="458"/>
      <c r="P43" s="458"/>
      <c r="Q43" s="458"/>
      <c r="R43" s="458"/>
      <c r="S43" s="458"/>
      <c r="T43" s="458"/>
      <c r="U43" s="458"/>
      <c r="V43" s="458"/>
      <c r="W43" s="458"/>
      <c r="X43" s="458"/>
      <c r="Y43" s="9"/>
    </row>
    <row r="44" spans="1:25" s="7" customFormat="1" ht="5.45" customHeight="1">
      <c r="A44" s="2"/>
      <c r="B44" s="9"/>
      <c r="C44" s="9"/>
      <c r="D44" s="10"/>
      <c r="E44" s="9"/>
      <c r="F44" s="10"/>
      <c r="G44" s="10"/>
      <c r="H44" s="10"/>
      <c r="I44" s="10"/>
      <c r="J44" s="10"/>
      <c r="K44" s="10"/>
      <c r="L44" s="10"/>
      <c r="M44" s="10"/>
      <c r="N44" s="10"/>
      <c r="O44" s="10"/>
      <c r="P44" s="10"/>
      <c r="Q44" s="10"/>
      <c r="R44" s="10"/>
      <c r="S44" s="10"/>
      <c r="T44" s="10"/>
      <c r="U44" s="10"/>
      <c r="V44" s="10"/>
      <c r="W44" s="10"/>
      <c r="X44" s="10"/>
      <c r="Y44" s="9"/>
    </row>
    <row r="45" spans="1:25" s="7" customFormat="1" ht="24" customHeight="1">
      <c r="A45" s="2"/>
      <c r="B45" s="9"/>
      <c r="C45" s="12"/>
      <c r="D45" s="10"/>
      <c r="E45" s="9"/>
      <c r="F45" s="10"/>
      <c r="G45" s="10"/>
      <c r="H45" s="453" t="s">
        <v>373</v>
      </c>
      <c r="I45" s="453"/>
      <c r="J45" s="453"/>
      <c r="K45" s="453"/>
      <c r="L45" s="19"/>
      <c r="M45" s="19"/>
      <c r="N45" s="19"/>
      <c r="O45" s="19"/>
      <c r="P45" s="19"/>
      <c r="Q45" s="19"/>
      <c r="R45" s="19"/>
      <c r="S45" s="19"/>
      <c r="T45" s="19"/>
      <c r="U45" s="454" t="s">
        <v>374</v>
      </c>
      <c r="V45" s="454"/>
      <c r="W45" s="19"/>
      <c r="X45" s="19"/>
      <c r="Y45" s="9"/>
    </row>
    <row r="46" spans="1:25" s="7" customFormat="1" ht="5.45" customHeight="1">
      <c r="A46" s="2"/>
      <c r="B46" s="9"/>
      <c r="C46" s="9"/>
      <c r="D46" s="10"/>
      <c r="E46" s="9"/>
      <c r="F46" s="10"/>
      <c r="G46" s="10"/>
      <c r="H46" s="10"/>
      <c r="I46" s="10"/>
      <c r="J46" s="10"/>
      <c r="K46" s="10"/>
      <c r="L46" s="10"/>
      <c r="M46" s="10"/>
      <c r="N46" s="10"/>
      <c r="O46" s="10"/>
      <c r="P46" s="10"/>
      <c r="Q46" s="10"/>
      <c r="R46" s="10"/>
      <c r="S46" s="10"/>
      <c r="T46" s="10"/>
      <c r="U46" s="9"/>
      <c r="V46" s="9"/>
      <c r="W46" s="10"/>
      <c r="X46" s="10"/>
      <c r="Y46" s="9"/>
    </row>
    <row r="47" spans="1:25" s="7" customFormat="1" ht="24" customHeight="1">
      <c r="A47" s="2"/>
      <c r="B47" s="9"/>
      <c r="C47" s="12" t="s">
        <v>375</v>
      </c>
      <c r="D47" s="10"/>
      <c r="E47" s="9"/>
      <c r="F47" s="10"/>
      <c r="G47" s="10" t="s">
        <v>0</v>
      </c>
      <c r="H47" s="458"/>
      <c r="I47" s="458"/>
      <c r="J47" s="458"/>
      <c r="K47" s="458"/>
      <c r="L47" s="458"/>
      <c r="M47" s="458"/>
      <c r="N47" s="458"/>
      <c r="O47" s="11"/>
      <c r="P47" s="11"/>
      <c r="Q47" s="11"/>
      <c r="R47" s="11"/>
      <c r="S47" s="11"/>
      <c r="T47" s="11"/>
      <c r="U47" s="9"/>
      <c r="V47" s="9"/>
      <c r="W47" s="9"/>
      <c r="X47" s="9"/>
      <c r="Y47" s="9"/>
    </row>
    <row r="48" spans="1:25" s="7" customFormat="1" ht="5.45" customHeight="1">
      <c r="A48" s="2"/>
      <c r="B48" s="9"/>
      <c r="C48" s="9"/>
      <c r="D48" s="10"/>
      <c r="E48" s="9"/>
      <c r="F48" s="10"/>
      <c r="G48" s="10"/>
      <c r="H48" s="10"/>
      <c r="I48" s="10"/>
      <c r="J48" s="10"/>
      <c r="K48" s="10"/>
      <c r="L48" s="10"/>
      <c r="M48" s="10"/>
      <c r="N48" s="10"/>
      <c r="O48" s="10"/>
      <c r="P48" s="10"/>
      <c r="Q48" s="10"/>
      <c r="R48" s="10"/>
      <c r="S48" s="10"/>
      <c r="T48" s="10"/>
      <c r="U48" s="10"/>
      <c r="V48" s="10"/>
      <c r="W48" s="10"/>
      <c r="X48" s="10"/>
      <c r="Y48" s="9"/>
    </row>
    <row r="49" spans="1:25" s="7" customFormat="1" ht="24" customHeight="1">
      <c r="A49" s="2"/>
      <c r="B49" s="9"/>
      <c r="C49" s="12" t="s">
        <v>376</v>
      </c>
      <c r="D49" s="10"/>
      <c r="E49" s="9"/>
      <c r="F49" s="10"/>
      <c r="G49" s="10" t="s">
        <v>0</v>
      </c>
      <c r="H49" s="458"/>
      <c r="I49" s="458"/>
      <c r="J49" s="458"/>
      <c r="K49" s="458"/>
      <c r="L49" s="458"/>
      <c r="M49" s="458"/>
      <c r="N49" s="458"/>
      <c r="O49" s="458"/>
      <c r="P49" s="458"/>
      <c r="Q49" s="458"/>
      <c r="R49" s="11"/>
      <c r="S49" s="11"/>
      <c r="T49" s="11"/>
      <c r="U49" s="9"/>
      <c r="V49" s="9"/>
      <c r="W49" s="9"/>
      <c r="X49" s="9"/>
      <c r="Y49" s="9"/>
    </row>
    <row r="50" spans="1:25" s="7" customFormat="1" ht="5.45" customHeight="1">
      <c r="A50" s="2"/>
      <c r="B50" s="9"/>
      <c r="C50" s="9"/>
      <c r="D50" s="10"/>
      <c r="E50" s="9"/>
      <c r="F50" s="10"/>
      <c r="G50" s="10"/>
      <c r="H50" s="10"/>
      <c r="I50" s="10"/>
      <c r="J50" s="10"/>
      <c r="K50" s="10"/>
      <c r="L50" s="10"/>
      <c r="M50" s="10"/>
      <c r="N50" s="10"/>
      <c r="O50" s="10"/>
      <c r="P50" s="10"/>
      <c r="Q50" s="10"/>
      <c r="R50" s="10"/>
      <c r="S50" s="10"/>
      <c r="T50" s="10"/>
      <c r="U50" s="10"/>
      <c r="V50" s="10"/>
      <c r="W50" s="10"/>
      <c r="X50" s="10"/>
      <c r="Y50" s="9"/>
    </row>
    <row r="51" spans="1:25" s="7" customFormat="1" ht="24" customHeight="1">
      <c r="A51" s="2"/>
      <c r="B51" s="9"/>
      <c r="C51" s="12" t="s">
        <v>377</v>
      </c>
      <c r="D51" s="10"/>
      <c r="E51" s="9"/>
      <c r="F51" s="10"/>
      <c r="G51" s="10" t="s">
        <v>0</v>
      </c>
      <c r="H51" s="458"/>
      <c r="I51" s="458"/>
      <c r="J51" s="458"/>
      <c r="K51" s="458"/>
      <c r="L51" s="458"/>
      <c r="M51" s="458"/>
      <c r="N51" s="458"/>
      <c r="O51" s="458"/>
      <c r="P51" s="458"/>
      <c r="Q51" s="11"/>
      <c r="R51" s="11"/>
      <c r="S51" s="11"/>
      <c r="T51" s="11"/>
      <c r="U51" s="9"/>
      <c r="V51" s="9"/>
      <c r="W51" s="9"/>
      <c r="X51" s="9"/>
      <c r="Y51" s="9"/>
    </row>
    <row r="52" spans="1:25" s="7" customFormat="1" ht="5.45" customHeight="1">
      <c r="A52" s="2"/>
      <c r="B52" s="9"/>
      <c r="C52" s="9"/>
      <c r="D52" s="10"/>
      <c r="E52" s="9"/>
      <c r="F52" s="10"/>
      <c r="G52" s="10"/>
      <c r="H52" s="10"/>
      <c r="I52" s="10"/>
      <c r="J52" s="10"/>
      <c r="K52" s="10"/>
      <c r="L52" s="10"/>
      <c r="M52" s="10"/>
      <c r="N52" s="10"/>
      <c r="O52" s="10"/>
      <c r="P52" s="10"/>
      <c r="Q52" s="10"/>
      <c r="R52" s="10"/>
      <c r="S52" s="10"/>
      <c r="T52" s="10"/>
      <c r="U52" s="10"/>
      <c r="V52" s="10"/>
      <c r="W52" s="10"/>
      <c r="X52" s="10"/>
      <c r="Y52" s="9"/>
    </row>
    <row r="53" spans="1:25" s="7" customFormat="1" ht="24" customHeight="1">
      <c r="A53" s="2"/>
      <c r="B53" s="9"/>
      <c r="C53" s="12" t="s">
        <v>378</v>
      </c>
      <c r="D53" s="10"/>
      <c r="E53" s="9"/>
      <c r="F53" s="10"/>
      <c r="G53" s="10" t="s">
        <v>0</v>
      </c>
      <c r="H53" s="17"/>
      <c r="I53" s="70" t="s">
        <v>11</v>
      </c>
      <c r="J53" s="17"/>
      <c r="K53" s="11"/>
      <c r="L53" s="11"/>
      <c r="M53" s="11"/>
      <c r="N53" s="11"/>
      <c r="O53" s="11"/>
      <c r="P53" s="11"/>
      <c r="Q53" s="11"/>
      <c r="R53" s="11"/>
      <c r="S53" s="11"/>
      <c r="T53" s="11"/>
      <c r="U53" s="9"/>
      <c r="V53" s="9"/>
      <c r="W53" s="9"/>
      <c r="X53" s="9"/>
      <c r="Y53" s="9"/>
    </row>
    <row r="54" spans="1:25" s="7" customFormat="1" ht="5.45" customHeight="1">
      <c r="A54" s="2"/>
      <c r="B54" s="9"/>
      <c r="C54" s="9"/>
      <c r="D54" s="10"/>
      <c r="E54" s="9"/>
      <c r="F54" s="10"/>
      <c r="G54" s="10"/>
      <c r="H54" s="10"/>
      <c r="I54" s="10"/>
      <c r="J54" s="10"/>
      <c r="K54" s="10"/>
      <c r="L54" s="10"/>
      <c r="M54" s="10"/>
      <c r="N54" s="10"/>
      <c r="O54" s="10"/>
      <c r="P54" s="10"/>
      <c r="Q54" s="10"/>
      <c r="R54" s="10"/>
      <c r="S54" s="10"/>
      <c r="T54" s="10"/>
      <c r="U54" s="10"/>
      <c r="V54" s="10"/>
      <c r="W54" s="10"/>
      <c r="X54" s="10"/>
      <c r="Y54" s="9"/>
    </row>
    <row r="55" spans="1:25" ht="24.6" customHeight="1">
      <c r="A55" s="2"/>
      <c r="B55" s="2"/>
      <c r="C55" s="2"/>
      <c r="D55" s="8"/>
      <c r="E55" s="2"/>
      <c r="F55" s="2"/>
      <c r="G55" s="2"/>
      <c r="H55" s="2"/>
      <c r="I55" s="2"/>
      <c r="J55" s="2"/>
      <c r="K55" s="2"/>
      <c r="L55" s="2"/>
      <c r="M55" s="2"/>
      <c r="N55" s="2"/>
      <c r="O55" s="5"/>
      <c r="P55" s="5"/>
      <c r="Q55" s="5"/>
      <c r="R55" s="5"/>
      <c r="S55" s="5"/>
      <c r="T55" s="5"/>
      <c r="U55" s="2"/>
      <c r="V55" s="2"/>
      <c r="W55" s="2"/>
      <c r="X55" s="2"/>
      <c r="Y55" s="2"/>
    </row>
    <row r="56" spans="1:25" ht="4.5" customHeight="1">
      <c r="A56" s="2"/>
      <c r="B56" s="2"/>
      <c r="C56" s="2"/>
      <c r="D56" s="2"/>
      <c r="E56" s="2"/>
      <c r="F56" s="2"/>
      <c r="G56" s="2"/>
      <c r="H56" s="2"/>
      <c r="I56" s="2"/>
      <c r="J56" s="2"/>
      <c r="K56" s="2"/>
      <c r="L56" s="2"/>
      <c r="M56" s="71"/>
      <c r="N56" s="11"/>
      <c r="O56" s="9"/>
      <c r="P56" s="10"/>
      <c r="Q56" s="9"/>
      <c r="R56" s="10"/>
      <c r="S56" s="10"/>
      <c r="T56" s="10"/>
      <c r="U56" s="10"/>
      <c r="V56" s="10"/>
      <c r="W56" s="10"/>
      <c r="X56" s="2"/>
      <c r="Y56" s="9"/>
    </row>
    <row r="57" spans="1:25" ht="24" customHeight="1">
      <c r="A57" s="2"/>
      <c r="B57" s="2"/>
      <c r="C57" s="2"/>
      <c r="D57" s="2"/>
      <c r="E57" s="2"/>
      <c r="F57" s="2"/>
      <c r="G57" s="2"/>
      <c r="H57" s="2"/>
      <c r="I57" s="2"/>
      <c r="J57" s="2"/>
      <c r="K57" s="2"/>
      <c r="L57" s="2"/>
      <c r="M57" s="71"/>
      <c r="N57" s="11"/>
      <c r="O57" s="12" t="s">
        <v>379</v>
      </c>
      <c r="P57" s="10"/>
      <c r="Q57" s="9"/>
      <c r="R57" s="10" t="s">
        <v>0</v>
      </c>
      <c r="S57" s="458"/>
      <c r="T57" s="458"/>
      <c r="U57" s="458"/>
      <c r="V57" s="458"/>
      <c r="W57" s="458"/>
      <c r="X57" s="458"/>
      <c r="Y57" s="9"/>
    </row>
    <row r="58" spans="1:25" ht="4.5" customHeight="1">
      <c r="A58" s="2"/>
      <c r="B58" s="2"/>
      <c r="C58" s="2"/>
      <c r="D58" s="2"/>
      <c r="E58" s="2"/>
      <c r="F58" s="2"/>
      <c r="G58" s="2"/>
      <c r="H58" s="2"/>
      <c r="I58" s="2"/>
      <c r="J58" s="2"/>
      <c r="K58" s="2"/>
      <c r="L58" s="2"/>
      <c r="M58" s="71"/>
      <c r="N58" s="2"/>
      <c r="O58" s="9"/>
      <c r="P58" s="10"/>
      <c r="Q58" s="9"/>
      <c r="R58" s="10"/>
      <c r="S58" s="10"/>
      <c r="T58" s="10"/>
      <c r="U58" s="10"/>
      <c r="V58" s="2"/>
      <c r="W58" s="2"/>
      <c r="X58" s="2"/>
      <c r="Y58" s="2"/>
    </row>
    <row r="59" spans="1:25" ht="24" customHeight="1">
      <c r="A59" s="2"/>
      <c r="B59" s="16" t="s">
        <v>380</v>
      </c>
      <c r="C59" s="15"/>
      <c r="D59" s="2"/>
      <c r="E59" s="2"/>
      <c r="F59" s="2"/>
      <c r="G59" s="2"/>
      <c r="H59" s="2"/>
      <c r="I59" s="2"/>
      <c r="J59" s="2"/>
      <c r="K59" s="2"/>
      <c r="L59" s="2"/>
      <c r="M59" s="71"/>
      <c r="N59" s="2"/>
      <c r="O59" s="12" t="s">
        <v>381</v>
      </c>
      <c r="P59" s="10"/>
      <c r="Q59" s="9"/>
      <c r="R59" s="10" t="s">
        <v>0</v>
      </c>
      <c r="S59" s="462">
        <v>45170</v>
      </c>
      <c r="T59" s="462"/>
      <c r="U59" s="462"/>
      <c r="V59" s="2"/>
      <c r="W59" s="2"/>
      <c r="X59" s="2"/>
      <c r="Y59" s="2"/>
    </row>
    <row r="60" spans="1:25" ht="24" customHeight="1">
      <c r="A60" s="2"/>
      <c r="B60" s="14" t="s">
        <v>1</v>
      </c>
      <c r="C60" s="15" t="s">
        <v>382</v>
      </c>
      <c r="D60" s="461">
        <v>20200131</v>
      </c>
      <c r="E60" s="461"/>
      <c r="F60" s="2"/>
      <c r="G60" s="2"/>
      <c r="H60" s="2"/>
      <c r="I60" s="2"/>
      <c r="J60" s="2"/>
      <c r="K60" s="2"/>
      <c r="L60" s="2"/>
      <c r="M60" s="71"/>
      <c r="N60" s="2"/>
      <c r="O60" s="2"/>
      <c r="P60" s="2"/>
      <c r="Q60" s="2"/>
      <c r="R60" s="2"/>
      <c r="S60" s="2"/>
      <c r="T60" s="2"/>
      <c r="U60" s="2"/>
      <c r="V60" s="2"/>
      <c r="W60" s="2"/>
      <c r="X60" s="2"/>
      <c r="Y60" s="2"/>
    </row>
    <row r="61" spans="1:25" ht="15" customHeight="1">
      <c r="A61" s="2"/>
      <c r="B61" s="13"/>
      <c r="C61" s="2"/>
      <c r="D61" s="2"/>
      <c r="E61" s="2"/>
      <c r="F61" s="2"/>
      <c r="G61" s="2"/>
      <c r="H61" s="2"/>
      <c r="I61" s="2"/>
      <c r="J61" s="2"/>
      <c r="K61" s="2"/>
      <c r="L61" s="2"/>
      <c r="M61" s="2"/>
      <c r="N61" s="2"/>
      <c r="O61" s="2"/>
      <c r="P61" s="2"/>
      <c r="Q61" s="2"/>
      <c r="R61" s="2"/>
      <c r="S61" s="2"/>
      <c r="T61" s="2"/>
      <c r="U61" s="2"/>
      <c r="V61" s="2"/>
      <c r="W61" s="2"/>
      <c r="X61" s="2"/>
      <c r="Y61" s="2"/>
    </row>
  </sheetData>
  <protectedRanges>
    <protectedRange sqref="H27:I27 H29:I29 H41:I41 H43:I43 H47:I47 H49:I49 H51:I51 Q41 H7:I7 H53 H17:J17 H33:I33" name="Nama Program Studi"/>
    <protectedRange sqref="S59" name="Tanggal Penilaian AL"/>
    <protectedRange sqref="S57" name="Kota Penilaian AL"/>
    <protectedRange sqref="H5:I5 H31:I31" name="Nama PT"/>
  </protectedRanges>
  <mergeCells count="19">
    <mergeCell ref="D60:E60"/>
    <mergeCell ref="H47:N47"/>
    <mergeCell ref="H49:Q49"/>
    <mergeCell ref="H51:P51"/>
    <mergeCell ref="S57:X57"/>
    <mergeCell ref="S59:U59"/>
    <mergeCell ref="H45:K45"/>
    <mergeCell ref="U45:V45"/>
    <mergeCell ref="A2:Y2"/>
    <mergeCell ref="A3:Y3"/>
    <mergeCell ref="H5:X5"/>
    <mergeCell ref="H7:N7"/>
    <mergeCell ref="H17:J17"/>
    <mergeCell ref="H27:N27"/>
    <mergeCell ref="H29:J29"/>
    <mergeCell ref="H31:X31"/>
    <mergeCell ref="H33:X33"/>
    <mergeCell ref="H41:X41"/>
    <mergeCell ref="H43:X43"/>
  </mergeCells>
  <dataValidations count="4">
    <dataValidation type="list" allowBlank="1" showInputMessage="1" showErrorMessage="1" sqref="H17:J17" xr:uid="{00000000-0002-0000-0000-000000000000}">
      <formula1>$H$18:$H$25</formula1>
    </dataValidation>
    <dataValidation type="list" allowBlank="1" showInputMessage="1" showErrorMessage="1" sqref="H35:N39 I9:N15" xr:uid="{00000000-0002-0000-0000-000001000000}">
      <formula1>#REF!</formula1>
    </dataValidation>
    <dataValidation type="list" allowBlank="1" showInputMessage="1" showErrorMessage="1" sqref="H7:N7" xr:uid="{00000000-0002-0000-0000-000002000000}">
      <formula1>$H$8:$H$15</formula1>
    </dataValidation>
    <dataValidation allowBlank="1" showInputMessage="1" showErrorMessage="1" sqref="H47:I47 H43:I43 H49:I49 H51:I51 H53 H29 H27" xr:uid="{00000000-0002-0000-0000-000003000000}"/>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206"/>
  <sheetViews>
    <sheetView zoomScaleNormal="100" workbookViewId="0">
      <pane xSplit="1" ySplit="6" topLeftCell="B98" activePane="bottomRight" state="frozen"/>
      <selection activeCell="O19" sqref="O19"/>
      <selection pane="topRight" activeCell="O19" sqref="O19"/>
      <selection pane="bottomLeft" activeCell="O19" sqref="O19"/>
      <selection pane="bottomRight" activeCell="N198" sqref="N198"/>
    </sheetView>
  </sheetViews>
  <sheetFormatPr defaultColWidth="8.85546875" defaultRowHeight="15"/>
  <cols>
    <col min="1" max="1" width="5.5703125" style="292" customWidth="1"/>
    <col min="2" max="2" width="23" style="292" customWidth="1"/>
    <col min="3" max="3" width="7.42578125" style="292" customWidth="1"/>
    <col min="4" max="5" width="7.5703125" style="292" customWidth="1"/>
    <col min="6" max="6" width="7.7109375" style="292" customWidth="1"/>
    <col min="7" max="9" width="7.85546875" style="292" customWidth="1"/>
    <col min="10" max="10" width="7.7109375" style="292" customWidth="1"/>
    <col min="11" max="11" width="14.85546875" style="292" customWidth="1"/>
    <col min="12" max="12" width="9.5703125" style="292" customWidth="1"/>
    <col min="13" max="13" width="28.7109375" style="292" customWidth="1"/>
    <col min="14" max="16384" width="8.85546875" style="292"/>
  </cols>
  <sheetData>
    <row r="1" spans="1:15">
      <c r="A1" s="291" t="s">
        <v>57</v>
      </c>
      <c r="L1" s="293" t="s">
        <v>14</v>
      </c>
    </row>
    <row r="2" spans="1:15">
      <c r="A2" s="291"/>
    </row>
    <row r="3" spans="1:15" ht="21.95" customHeight="1">
      <c r="A3" s="490" t="s">
        <v>17</v>
      </c>
      <c r="B3" s="490" t="s">
        <v>45</v>
      </c>
      <c r="C3" s="491" t="s">
        <v>58</v>
      </c>
      <c r="D3" s="492"/>
      <c r="E3" s="492"/>
      <c r="F3" s="492"/>
      <c r="G3" s="492"/>
      <c r="H3" s="492"/>
      <c r="I3" s="492"/>
      <c r="J3" s="493"/>
      <c r="K3" s="490" t="s">
        <v>255</v>
      </c>
    </row>
    <row r="4" spans="1:15" ht="30" customHeight="1">
      <c r="A4" s="490"/>
      <c r="B4" s="490"/>
      <c r="C4" s="491" t="s">
        <v>59</v>
      </c>
      <c r="D4" s="492"/>
      <c r="E4" s="492"/>
      <c r="F4" s="493"/>
      <c r="G4" s="491" t="s">
        <v>403</v>
      </c>
      <c r="H4" s="492"/>
      <c r="I4" s="492"/>
      <c r="J4" s="493"/>
      <c r="K4" s="490"/>
    </row>
    <row r="5" spans="1:15" ht="25.5">
      <c r="A5" s="490"/>
      <c r="B5" s="490"/>
      <c r="C5" s="408" t="s">
        <v>39</v>
      </c>
      <c r="D5" s="408" t="s">
        <v>40</v>
      </c>
      <c r="E5" s="408" t="s">
        <v>12</v>
      </c>
      <c r="F5" s="408" t="s">
        <v>132</v>
      </c>
      <c r="G5" s="408" t="s">
        <v>39</v>
      </c>
      <c r="H5" s="408" t="s">
        <v>40</v>
      </c>
      <c r="I5" s="408" t="s">
        <v>12</v>
      </c>
      <c r="J5" s="408" t="s">
        <v>132</v>
      </c>
      <c r="K5" s="490"/>
    </row>
    <row r="6" spans="1:15">
      <c r="A6" s="294">
        <v>1</v>
      </c>
      <c r="B6" s="294">
        <v>2</v>
      </c>
      <c r="C6" s="294">
        <v>3</v>
      </c>
      <c r="D6" s="294">
        <v>4</v>
      </c>
      <c r="E6" s="294">
        <v>5</v>
      </c>
      <c r="F6" s="294">
        <v>6</v>
      </c>
      <c r="G6" s="294">
        <v>7</v>
      </c>
      <c r="H6" s="294">
        <v>8</v>
      </c>
      <c r="I6" s="294">
        <v>9</v>
      </c>
      <c r="J6" s="294">
        <v>10</v>
      </c>
      <c r="K6" s="294">
        <v>11</v>
      </c>
    </row>
    <row r="7" spans="1:15">
      <c r="A7" s="337">
        <v>1</v>
      </c>
      <c r="B7" s="296"/>
      <c r="C7" s="435"/>
      <c r="D7" s="435"/>
      <c r="E7" s="323"/>
      <c r="F7" s="299">
        <f>IF(OR(ISBLANK(C7),ISBLANK(D7),ISBLANK(E7)),0,(C7+D7+E7)/3)</f>
        <v>0</v>
      </c>
      <c r="G7" s="435"/>
      <c r="H7" s="435"/>
      <c r="I7" s="323"/>
      <c r="J7" s="415">
        <f>IF(OR(ISBLANK(G7),ISBLANK(H7),ISBLANK(I7)),0,(G7+H7+I7)/3)</f>
        <v>0</v>
      </c>
      <c r="K7" s="416">
        <f>IF(OR(LEN(F7)=0,LEN(J7)=0),"",(F7+J7)/2)</f>
        <v>0</v>
      </c>
      <c r="M7" s="488" t="s">
        <v>1063</v>
      </c>
      <c r="N7" s="489"/>
      <c r="O7" s="489"/>
    </row>
    <row r="8" spans="1:15">
      <c r="A8" s="337">
        <v>2</v>
      </c>
      <c r="B8" s="296"/>
      <c r="C8" s="435"/>
      <c r="D8" s="435"/>
      <c r="E8" s="323"/>
      <c r="F8" s="299">
        <f t="shared" ref="F8:F71" si="0">IF(OR(ISBLANK(C8),ISBLANK(D8),ISBLANK(E8)),0,(C8+D8+E8)/3)</f>
        <v>0</v>
      </c>
      <c r="G8" s="435"/>
      <c r="H8" s="435"/>
      <c r="I8" s="323"/>
      <c r="J8" s="415">
        <f t="shared" ref="J8:J71" si="1">IF(OR(ISBLANK(G8),ISBLANK(H8),ISBLANK(I8)),0,(G8+H8+I8)/3)</f>
        <v>0</v>
      </c>
      <c r="K8" s="416">
        <f t="shared" ref="K8:K70" si="2">IF(OR(LEN(F8)=0,LEN(J8)=0),"",(F8+J8)/2)</f>
        <v>0</v>
      </c>
      <c r="M8" s="292" t="s">
        <v>1076</v>
      </c>
      <c r="N8" s="417" t="e">
        <f>AVERAGEIFS(E7:E100,B7:B100,"&lt;&gt;")</f>
        <v>#DIV/0!</v>
      </c>
    </row>
    <row r="9" spans="1:15">
      <c r="A9" s="337">
        <v>3</v>
      </c>
      <c r="B9" s="296"/>
      <c r="C9" s="435"/>
      <c r="D9" s="435"/>
      <c r="E9" s="323"/>
      <c r="F9" s="299">
        <f t="shared" si="0"/>
        <v>0</v>
      </c>
      <c r="G9" s="435"/>
      <c r="H9" s="435"/>
      <c r="I9" s="323"/>
      <c r="J9" s="415">
        <f t="shared" si="1"/>
        <v>0</v>
      </c>
      <c r="K9" s="416">
        <f t="shared" si="2"/>
        <v>0</v>
      </c>
      <c r="M9" s="292" t="s">
        <v>1077</v>
      </c>
      <c r="N9" s="417" t="e">
        <f>AVERAGEIFS(I7:I100,B7:B100,"&lt;&gt;")</f>
        <v>#DIV/0!</v>
      </c>
    </row>
    <row r="10" spans="1:15">
      <c r="A10" s="337">
        <v>4</v>
      </c>
      <c r="B10" s="296"/>
      <c r="C10" s="435"/>
      <c r="D10" s="435"/>
      <c r="E10" s="323"/>
      <c r="F10" s="299">
        <f t="shared" si="0"/>
        <v>0</v>
      </c>
      <c r="G10" s="435"/>
      <c r="H10" s="435"/>
      <c r="I10" s="323"/>
      <c r="J10" s="415">
        <f t="shared" si="1"/>
        <v>0</v>
      </c>
      <c r="K10" s="416">
        <f t="shared" si="2"/>
        <v>0</v>
      </c>
    </row>
    <row r="11" spans="1:15">
      <c r="A11" s="337">
        <v>5</v>
      </c>
      <c r="B11" s="296"/>
      <c r="C11" s="435"/>
      <c r="D11" s="435"/>
      <c r="E11" s="323"/>
      <c r="F11" s="299">
        <f t="shared" si="0"/>
        <v>0</v>
      </c>
      <c r="G11" s="435"/>
      <c r="H11" s="435"/>
      <c r="I11" s="323"/>
      <c r="J11" s="415">
        <f t="shared" si="1"/>
        <v>0</v>
      </c>
      <c r="K11" s="416">
        <f t="shared" si="2"/>
        <v>0</v>
      </c>
    </row>
    <row r="12" spans="1:15">
      <c r="A12" s="337">
        <v>6</v>
      </c>
      <c r="B12" s="296"/>
      <c r="C12" s="435"/>
      <c r="D12" s="435"/>
      <c r="E12" s="323"/>
      <c r="F12" s="299">
        <f t="shared" si="0"/>
        <v>0</v>
      </c>
      <c r="G12" s="435"/>
      <c r="H12" s="435"/>
      <c r="I12" s="323"/>
      <c r="J12" s="415">
        <f t="shared" si="1"/>
        <v>0</v>
      </c>
      <c r="K12" s="416">
        <f t="shared" si="2"/>
        <v>0</v>
      </c>
      <c r="M12" s="418" t="s">
        <v>1078</v>
      </c>
      <c r="N12" s="298">
        <f>IFERROR(AVERAGEIFS(K7:K997,K7:K997,"&lt;&gt;"),0)</f>
        <v>0</v>
      </c>
    </row>
    <row r="13" spans="1:15">
      <c r="A13" s="337">
        <v>7</v>
      </c>
      <c r="B13" s="296"/>
      <c r="C13" s="435"/>
      <c r="D13" s="435"/>
      <c r="E13" s="323"/>
      <c r="F13" s="299">
        <f t="shared" si="0"/>
        <v>0</v>
      </c>
      <c r="G13" s="435"/>
      <c r="H13" s="435"/>
      <c r="I13" s="323"/>
      <c r="J13" s="415">
        <f t="shared" si="1"/>
        <v>0</v>
      </c>
      <c r="K13" s="416">
        <f t="shared" si="2"/>
        <v>0</v>
      </c>
    </row>
    <row r="14" spans="1:15">
      <c r="A14" s="337">
        <v>8</v>
      </c>
      <c r="B14" s="296"/>
      <c r="C14" s="435"/>
      <c r="D14" s="435"/>
      <c r="E14" s="323"/>
      <c r="F14" s="299">
        <f t="shared" si="0"/>
        <v>0</v>
      </c>
      <c r="G14" s="435"/>
      <c r="H14" s="435"/>
      <c r="I14" s="323"/>
      <c r="J14" s="415">
        <f t="shared" si="1"/>
        <v>0</v>
      </c>
      <c r="K14" s="416">
        <f t="shared" si="2"/>
        <v>0</v>
      </c>
    </row>
    <row r="15" spans="1:15">
      <c r="A15" s="337">
        <v>9</v>
      </c>
      <c r="B15" s="296"/>
      <c r="C15" s="435"/>
      <c r="D15" s="435"/>
      <c r="E15" s="323"/>
      <c r="F15" s="299">
        <f t="shared" si="0"/>
        <v>0</v>
      </c>
      <c r="G15" s="435"/>
      <c r="H15" s="435"/>
      <c r="I15" s="323"/>
      <c r="J15" s="415">
        <f t="shared" si="1"/>
        <v>0</v>
      </c>
      <c r="K15" s="416">
        <f t="shared" si="2"/>
        <v>0</v>
      </c>
    </row>
    <row r="16" spans="1:15">
      <c r="A16" s="337">
        <v>10</v>
      </c>
      <c r="B16" s="296"/>
      <c r="C16" s="435"/>
      <c r="D16" s="435"/>
      <c r="E16" s="323"/>
      <c r="F16" s="299">
        <f t="shared" si="0"/>
        <v>0</v>
      </c>
      <c r="G16" s="435"/>
      <c r="H16" s="435"/>
      <c r="I16" s="323"/>
      <c r="J16" s="415">
        <f t="shared" si="1"/>
        <v>0</v>
      </c>
      <c r="K16" s="416">
        <f t="shared" si="2"/>
        <v>0</v>
      </c>
    </row>
    <row r="17" spans="1:11">
      <c r="A17" s="337">
        <v>11</v>
      </c>
      <c r="B17" s="296"/>
      <c r="C17" s="435"/>
      <c r="D17" s="435"/>
      <c r="E17" s="323"/>
      <c r="F17" s="299">
        <f t="shared" si="0"/>
        <v>0</v>
      </c>
      <c r="G17" s="435"/>
      <c r="H17" s="435"/>
      <c r="I17" s="323"/>
      <c r="J17" s="415">
        <f t="shared" si="1"/>
        <v>0</v>
      </c>
      <c r="K17" s="416">
        <f t="shared" si="2"/>
        <v>0</v>
      </c>
    </row>
    <row r="18" spans="1:11">
      <c r="A18" s="337">
        <v>12</v>
      </c>
      <c r="B18" s="296"/>
      <c r="C18" s="435"/>
      <c r="D18" s="435"/>
      <c r="E18" s="323"/>
      <c r="F18" s="299">
        <f t="shared" si="0"/>
        <v>0</v>
      </c>
      <c r="G18" s="435"/>
      <c r="H18" s="435"/>
      <c r="I18" s="323"/>
      <c r="J18" s="415">
        <f t="shared" si="1"/>
        <v>0</v>
      </c>
      <c r="K18" s="416">
        <f t="shared" si="2"/>
        <v>0</v>
      </c>
    </row>
    <row r="19" spans="1:11">
      <c r="A19" s="337">
        <v>13</v>
      </c>
      <c r="B19" s="296"/>
      <c r="C19" s="435"/>
      <c r="D19" s="435"/>
      <c r="E19" s="323"/>
      <c r="F19" s="299">
        <f t="shared" si="0"/>
        <v>0</v>
      </c>
      <c r="G19" s="435"/>
      <c r="H19" s="435"/>
      <c r="I19" s="323"/>
      <c r="J19" s="415">
        <f t="shared" si="1"/>
        <v>0</v>
      </c>
      <c r="K19" s="416">
        <f t="shared" si="2"/>
        <v>0</v>
      </c>
    </row>
    <row r="20" spans="1:11">
      <c r="A20" s="337">
        <v>14</v>
      </c>
      <c r="B20" s="296"/>
      <c r="C20" s="435"/>
      <c r="D20" s="435"/>
      <c r="E20" s="323"/>
      <c r="F20" s="299">
        <f t="shared" si="0"/>
        <v>0</v>
      </c>
      <c r="G20" s="435"/>
      <c r="H20" s="435"/>
      <c r="I20" s="323"/>
      <c r="J20" s="415">
        <f t="shared" si="1"/>
        <v>0</v>
      </c>
      <c r="K20" s="416">
        <f t="shared" si="2"/>
        <v>0</v>
      </c>
    </row>
    <row r="21" spans="1:11">
      <c r="A21" s="337">
        <v>15</v>
      </c>
      <c r="B21" s="296"/>
      <c r="C21" s="435"/>
      <c r="D21" s="435"/>
      <c r="E21" s="323"/>
      <c r="F21" s="299">
        <f t="shared" si="0"/>
        <v>0</v>
      </c>
      <c r="G21" s="435"/>
      <c r="H21" s="435"/>
      <c r="I21" s="323"/>
      <c r="J21" s="415">
        <f t="shared" si="1"/>
        <v>0</v>
      </c>
      <c r="K21" s="416">
        <f t="shared" si="2"/>
        <v>0</v>
      </c>
    </row>
    <row r="22" spans="1:11">
      <c r="A22" s="337">
        <v>16</v>
      </c>
      <c r="B22" s="296"/>
      <c r="C22" s="435"/>
      <c r="D22" s="435"/>
      <c r="E22" s="323"/>
      <c r="F22" s="299">
        <f t="shared" si="0"/>
        <v>0</v>
      </c>
      <c r="G22" s="435"/>
      <c r="H22" s="435"/>
      <c r="I22" s="323"/>
      <c r="J22" s="415">
        <f t="shared" si="1"/>
        <v>0</v>
      </c>
      <c r="K22" s="416">
        <f t="shared" si="2"/>
        <v>0</v>
      </c>
    </row>
    <row r="23" spans="1:11">
      <c r="A23" s="337">
        <v>17</v>
      </c>
      <c r="B23" s="296"/>
      <c r="C23" s="435"/>
      <c r="D23" s="435"/>
      <c r="E23" s="323"/>
      <c r="F23" s="299">
        <f t="shared" si="0"/>
        <v>0</v>
      </c>
      <c r="G23" s="435"/>
      <c r="H23" s="435"/>
      <c r="I23" s="323"/>
      <c r="J23" s="415">
        <f t="shared" si="1"/>
        <v>0</v>
      </c>
      <c r="K23" s="416">
        <f t="shared" si="2"/>
        <v>0</v>
      </c>
    </row>
    <row r="24" spans="1:11">
      <c r="A24" s="337">
        <v>18</v>
      </c>
      <c r="B24" s="296"/>
      <c r="C24" s="435"/>
      <c r="D24" s="435"/>
      <c r="E24" s="323"/>
      <c r="F24" s="299">
        <f t="shared" si="0"/>
        <v>0</v>
      </c>
      <c r="G24" s="435"/>
      <c r="H24" s="435"/>
      <c r="I24" s="323"/>
      <c r="J24" s="415">
        <f t="shared" si="1"/>
        <v>0</v>
      </c>
      <c r="K24" s="416">
        <f t="shared" si="2"/>
        <v>0</v>
      </c>
    </row>
    <row r="25" spans="1:11">
      <c r="A25" s="337">
        <v>19</v>
      </c>
      <c r="B25" s="296"/>
      <c r="C25" s="435"/>
      <c r="D25" s="435"/>
      <c r="E25" s="323"/>
      <c r="F25" s="299">
        <f t="shared" si="0"/>
        <v>0</v>
      </c>
      <c r="G25" s="435"/>
      <c r="H25" s="435"/>
      <c r="I25" s="323"/>
      <c r="J25" s="415">
        <f t="shared" si="1"/>
        <v>0</v>
      </c>
      <c r="K25" s="416">
        <f t="shared" si="2"/>
        <v>0</v>
      </c>
    </row>
    <row r="26" spans="1:11">
      <c r="A26" s="337">
        <v>20</v>
      </c>
      <c r="B26" s="296"/>
      <c r="C26" s="435"/>
      <c r="D26" s="435"/>
      <c r="E26" s="323"/>
      <c r="F26" s="299">
        <f t="shared" si="0"/>
        <v>0</v>
      </c>
      <c r="G26" s="435"/>
      <c r="H26" s="435"/>
      <c r="I26" s="323"/>
      <c r="J26" s="415">
        <f t="shared" si="1"/>
        <v>0</v>
      </c>
      <c r="K26" s="416">
        <f t="shared" si="2"/>
        <v>0</v>
      </c>
    </row>
    <row r="27" spans="1:11">
      <c r="A27" s="337">
        <v>21</v>
      </c>
      <c r="B27" s="296"/>
      <c r="C27" s="435"/>
      <c r="D27" s="435"/>
      <c r="E27" s="323"/>
      <c r="F27" s="299">
        <f t="shared" si="0"/>
        <v>0</v>
      </c>
      <c r="G27" s="435"/>
      <c r="H27" s="435"/>
      <c r="I27" s="323"/>
      <c r="J27" s="415">
        <f t="shared" si="1"/>
        <v>0</v>
      </c>
      <c r="K27" s="416">
        <f t="shared" si="2"/>
        <v>0</v>
      </c>
    </row>
    <row r="28" spans="1:11">
      <c r="A28" s="337">
        <v>22</v>
      </c>
      <c r="B28" s="296"/>
      <c r="C28" s="435"/>
      <c r="D28" s="435"/>
      <c r="E28" s="323"/>
      <c r="F28" s="299">
        <f t="shared" si="0"/>
        <v>0</v>
      </c>
      <c r="G28" s="435"/>
      <c r="H28" s="435"/>
      <c r="I28" s="323"/>
      <c r="J28" s="415">
        <f t="shared" si="1"/>
        <v>0</v>
      </c>
      <c r="K28" s="416">
        <f t="shared" si="2"/>
        <v>0</v>
      </c>
    </row>
    <row r="29" spans="1:11">
      <c r="A29" s="337">
        <v>23</v>
      </c>
      <c r="B29" s="296"/>
      <c r="C29" s="435"/>
      <c r="D29" s="435"/>
      <c r="E29" s="323"/>
      <c r="F29" s="299">
        <f t="shared" si="0"/>
        <v>0</v>
      </c>
      <c r="G29" s="435"/>
      <c r="H29" s="435"/>
      <c r="I29" s="323"/>
      <c r="J29" s="415">
        <f t="shared" si="1"/>
        <v>0</v>
      </c>
      <c r="K29" s="416">
        <f t="shared" si="2"/>
        <v>0</v>
      </c>
    </row>
    <row r="30" spans="1:11">
      <c r="A30" s="337">
        <v>24</v>
      </c>
      <c r="B30" s="296"/>
      <c r="C30" s="435"/>
      <c r="D30" s="435"/>
      <c r="E30" s="323"/>
      <c r="F30" s="299">
        <f t="shared" si="0"/>
        <v>0</v>
      </c>
      <c r="G30" s="435"/>
      <c r="H30" s="435"/>
      <c r="I30" s="323"/>
      <c r="J30" s="415">
        <f t="shared" si="1"/>
        <v>0</v>
      </c>
      <c r="K30" s="416">
        <f t="shared" si="2"/>
        <v>0</v>
      </c>
    </row>
    <row r="31" spans="1:11">
      <c r="A31" s="337">
        <v>25</v>
      </c>
      <c r="B31" s="296"/>
      <c r="C31" s="435"/>
      <c r="D31" s="435"/>
      <c r="E31" s="323"/>
      <c r="F31" s="299">
        <f t="shared" si="0"/>
        <v>0</v>
      </c>
      <c r="G31" s="435"/>
      <c r="H31" s="435"/>
      <c r="I31" s="323"/>
      <c r="J31" s="415">
        <f t="shared" si="1"/>
        <v>0</v>
      </c>
      <c r="K31" s="416">
        <f t="shared" si="2"/>
        <v>0</v>
      </c>
    </row>
    <row r="32" spans="1:11">
      <c r="A32" s="337">
        <v>26</v>
      </c>
      <c r="B32" s="296"/>
      <c r="C32" s="435"/>
      <c r="D32" s="435"/>
      <c r="E32" s="323"/>
      <c r="F32" s="299">
        <f t="shared" si="0"/>
        <v>0</v>
      </c>
      <c r="G32" s="435"/>
      <c r="H32" s="435"/>
      <c r="I32" s="323"/>
      <c r="J32" s="415">
        <f t="shared" si="1"/>
        <v>0</v>
      </c>
      <c r="K32" s="416">
        <f t="shared" si="2"/>
        <v>0</v>
      </c>
    </row>
    <row r="33" spans="1:11">
      <c r="A33" s="337">
        <v>27</v>
      </c>
      <c r="B33" s="296"/>
      <c r="C33" s="435"/>
      <c r="D33" s="435"/>
      <c r="E33" s="323"/>
      <c r="F33" s="299">
        <f t="shared" si="0"/>
        <v>0</v>
      </c>
      <c r="G33" s="435"/>
      <c r="H33" s="435"/>
      <c r="I33" s="323"/>
      <c r="J33" s="415">
        <f t="shared" si="1"/>
        <v>0</v>
      </c>
      <c r="K33" s="416">
        <f t="shared" si="2"/>
        <v>0</v>
      </c>
    </row>
    <row r="34" spans="1:11">
      <c r="A34" s="337">
        <v>28</v>
      </c>
      <c r="B34" s="296"/>
      <c r="C34" s="435"/>
      <c r="D34" s="435"/>
      <c r="E34" s="323"/>
      <c r="F34" s="299">
        <f t="shared" si="0"/>
        <v>0</v>
      </c>
      <c r="G34" s="435"/>
      <c r="H34" s="435"/>
      <c r="I34" s="323"/>
      <c r="J34" s="415">
        <f t="shared" si="1"/>
        <v>0</v>
      </c>
      <c r="K34" s="416">
        <f t="shared" si="2"/>
        <v>0</v>
      </c>
    </row>
    <row r="35" spans="1:11">
      <c r="A35" s="337">
        <v>29</v>
      </c>
      <c r="B35" s="296"/>
      <c r="C35" s="435"/>
      <c r="D35" s="435"/>
      <c r="E35" s="323"/>
      <c r="F35" s="299">
        <f t="shared" si="0"/>
        <v>0</v>
      </c>
      <c r="G35" s="435"/>
      <c r="H35" s="435"/>
      <c r="I35" s="323"/>
      <c r="J35" s="415">
        <f t="shared" si="1"/>
        <v>0</v>
      </c>
      <c r="K35" s="416">
        <f t="shared" si="2"/>
        <v>0</v>
      </c>
    </row>
    <row r="36" spans="1:11">
      <c r="A36" s="337">
        <v>30</v>
      </c>
      <c r="B36" s="296"/>
      <c r="C36" s="435"/>
      <c r="D36" s="435"/>
      <c r="E36" s="323"/>
      <c r="F36" s="299">
        <f t="shared" si="0"/>
        <v>0</v>
      </c>
      <c r="G36" s="435"/>
      <c r="H36" s="435"/>
      <c r="I36" s="323"/>
      <c r="J36" s="415">
        <f t="shared" si="1"/>
        <v>0</v>
      </c>
      <c r="K36" s="416">
        <f t="shared" si="2"/>
        <v>0</v>
      </c>
    </row>
    <row r="37" spans="1:11">
      <c r="A37" s="337">
        <v>31</v>
      </c>
      <c r="B37" s="296"/>
      <c r="C37" s="435"/>
      <c r="D37" s="435"/>
      <c r="E37" s="323"/>
      <c r="F37" s="299">
        <f t="shared" si="0"/>
        <v>0</v>
      </c>
      <c r="G37" s="435"/>
      <c r="H37" s="435"/>
      <c r="I37" s="323"/>
      <c r="J37" s="415">
        <f t="shared" si="1"/>
        <v>0</v>
      </c>
      <c r="K37" s="416">
        <f t="shared" si="2"/>
        <v>0</v>
      </c>
    </row>
    <row r="38" spans="1:11">
      <c r="A38" s="337">
        <v>32</v>
      </c>
      <c r="B38" s="296"/>
      <c r="C38" s="435"/>
      <c r="D38" s="435"/>
      <c r="E38" s="323"/>
      <c r="F38" s="299">
        <f t="shared" si="0"/>
        <v>0</v>
      </c>
      <c r="G38" s="435"/>
      <c r="H38" s="435"/>
      <c r="I38" s="323"/>
      <c r="J38" s="415">
        <f t="shared" si="1"/>
        <v>0</v>
      </c>
      <c r="K38" s="416">
        <f t="shared" si="2"/>
        <v>0</v>
      </c>
    </row>
    <row r="39" spans="1:11">
      <c r="A39" s="337">
        <v>33</v>
      </c>
      <c r="B39" s="296"/>
      <c r="C39" s="435"/>
      <c r="D39" s="435"/>
      <c r="E39" s="323"/>
      <c r="F39" s="299">
        <f t="shared" si="0"/>
        <v>0</v>
      </c>
      <c r="G39" s="435"/>
      <c r="H39" s="435"/>
      <c r="I39" s="323"/>
      <c r="J39" s="415">
        <f t="shared" si="1"/>
        <v>0</v>
      </c>
      <c r="K39" s="416">
        <f t="shared" si="2"/>
        <v>0</v>
      </c>
    </row>
    <row r="40" spans="1:11">
      <c r="A40" s="337">
        <v>34</v>
      </c>
      <c r="B40" s="296"/>
      <c r="C40" s="435"/>
      <c r="D40" s="435"/>
      <c r="E40" s="323"/>
      <c r="F40" s="299">
        <f t="shared" si="0"/>
        <v>0</v>
      </c>
      <c r="G40" s="435"/>
      <c r="H40" s="435"/>
      <c r="I40" s="323"/>
      <c r="J40" s="415">
        <f t="shared" si="1"/>
        <v>0</v>
      </c>
      <c r="K40" s="416">
        <f t="shared" si="2"/>
        <v>0</v>
      </c>
    </row>
    <row r="41" spans="1:11">
      <c r="A41" s="337">
        <v>35</v>
      </c>
      <c r="B41" s="296"/>
      <c r="C41" s="435"/>
      <c r="D41" s="435"/>
      <c r="E41" s="323"/>
      <c r="F41" s="299">
        <f t="shared" si="0"/>
        <v>0</v>
      </c>
      <c r="G41" s="435"/>
      <c r="H41" s="435"/>
      <c r="I41" s="323"/>
      <c r="J41" s="415">
        <f t="shared" si="1"/>
        <v>0</v>
      </c>
      <c r="K41" s="416">
        <f t="shared" si="2"/>
        <v>0</v>
      </c>
    </row>
    <row r="42" spans="1:11">
      <c r="A42" s="337">
        <v>36</v>
      </c>
      <c r="B42" s="296"/>
      <c r="C42" s="435"/>
      <c r="D42" s="435"/>
      <c r="E42" s="323"/>
      <c r="F42" s="299">
        <f t="shared" si="0"/>
        <v>0</v>
      </c>
      <c r="G42" s="435"/>
      <c r="H42" s="435"/>
      <c r="I42" s="323"/>
      <c r="J42" s="415">
        <f t="shared" si="1"/>
        <v>0</v>
      </c>
      <c r="K42" s="416">
        <f t="shared" si="2"/>
        <v>0</v>
      </c>
    </row>
    <row r="43" spans="1:11">
      <c r="A43" s="337">
        <v>37</v>
      </c>
      <c r="B43" s="296"/>
      <c r="C43" s="435"/>
      <c r="D43" s="435"/>
      <c r="E43" s="323"/>
      <c r="F43" s="299">
        <f t="shared" si="0"/>
        <v>0</v>
      </c>
      <c r="G43" s="435"/>
      <c r="H43" s="435"/>
      <c r="I43" s="323"/>
      <c r="J43" s="415">
        <f t="shared" si="1"/>
        <v>0</v>
      </c>
      <c r="K43" s="416">
        <f t="shared" si="2"/>
        <v>0</v>
      </c>
    </row>
    <row r="44" spans="1:11">
      <c r="A44" s="337">
        <v>38</v>
      </c>
      <c r="B44" s="296"/>
      <c r="C44" s="435"/>
      <c r="D44" s="435"/>
      <c r="E44" s="323"/>
      <c r="F44" s="299">
        <f t="shared" si="0"/>
        <v>0</v>
      </c>
      <c r="G44" s="435"/>
      <c r="H44" s="435"/>
      <c r="I44" s="323"/>
      <c r="J44" s="415">
        <f t="shared" si="1"/>
        <v>0</v>
      </c>
      <c r="K44" s="416">
        <f t="shared" si="2"/>
        <v>0</v>
      </c>
    </row>
    <row r="45" spans="1:11">
      <c r="A45" s="337">
        <v>39</v>
      </c>
      <c r="B45" s="296"/>
      <c r="C45" s="435"/>
      <c r="D45" s="435"/>
      <c r="E45" s="323"/>
      <c r="F45" s="299">
        <f t="shared" si="0"/>
        <v>0</v>
      </c>
      <c r="G45" s="435"/>
      <c r="H45" s="435"/>
      <c r="I45" s="323"/>
      <c r="J45" s="415">
        <f t="shared" si="1"/>
        <v>0</v>
      </c>
      <c r="K45" s="416">
        <f t="shared" si="2"/>
        <v>0</v>
      </c>
    </row>
    <row r="46" spans="1:11">
      <c r="A46" s="337">
        <v>40</v>
      </c>
      <c r="B46" s="296"/>
      <c r="C46" s="435"/>
      <c r="D46" s="435"/>
      <c r="E46" s="323"/>
      <c r="F46" s="299">
        <f t="shared" si="0"/>
        <v>0</v>
      </c>
      <c r="G46" s="435"/>
      <c r="H46" s="435"/>
      <c r="I46" s="323"/>
      <c r="J46" s="415">
        <f t="shared" si="1"/>
        <v>0</v>
      </c>
      <c r="K46" s="416">
        <f t="shared" si="2"/>
        <v>0</v>
      </c>
    </row>
    <row r="47" spans="1:11">
      <c r="A47" s="337">
        <v>41</v>
      </c>
      <c r="B47" s="296"/>
      <c r="C47" s="435"/>
      <c r="D47" s="435"/>
      <c r="E47" s="323"/>
      <c r="F47" s="299">
        <f t="shared" si="0"/>
        <v>0</v>
      </c>
      <c r="G47" s="435"/>
      <c r="H47" s="435"/>
      <c r="I47" s="323"/>
      <c r="J47" s="415">
        <f t="shared" si="1"/>
        <v>0</v>
      </c>
      <c r="K47" s="416">
        <f t="shared" si="2"/>
        <v>0</v>
      </c>
    </row>
    <row r="48" spans="1:11">
      <c r="A48" s="337">
        <v>42</v>
      </c>
      <c r="B48" s="296"/>
      <c r="C48" s="435"/>
      <c r="D48" s="435"/>
      <c r="E48" s="323"/>
      <c r="F48" s="299">
        <f t="shared" si="0"/>
        <v>0</v>
      </c>
      <c r="G48" s="435"/>
      <c r="H48" s="435"/>
      <c r="I48" s="323"/>
      <c r="J48" s="415">
        <f t="shared" si="1"/>
        <v>0</v>
      </c>
      <c r="K48" s="416">
        <f t="shared" si="2"/>
        <v>0</v>
      </c>
    </row>
    <row r="49" spans="1:11">
      <c r="A49" s="337">
        <v>43</v>
      </c>
      <c r="B49" s="296"/>
      <c r="C49" s="435"/>
      <c r="D49" s="435"/>
      <c r="E49" s="323"/>
      <c r="F49" s="299">
        <f t="shared" si="0"/>
        <v>0</v>
      </c>
      <c r="G49" s="435"/>
      <c r="H49" s="435"/>
      <c r="I49" s="323"/>
      <c r="J49" s="415">
        <f t="shared" si="1"/>
        <v>0</v>
      </c>
      <c r="K49" s="416">
        <f t="shared" si="2"/>
        <v>0</v>
      </c>
    </row>
    <row r="50" spans="1:11">
      <c r="A50" s="337">
        <v>44</v>
      </c>
      <c r="B50" s="296"/>
      <c r="C50" s="435"/>
      <c r="D50" s="435"/>
      <c r="E50" s="323"/>
      <c r="F50" s="299">
        <f t="shared" si="0"/>
        <v>0</v>
      </c>
      <c r="G50" s="435"/>
      <c r="H50" s="435"/>
      <c r="I50" s="323"/>
      <c r="J50" s="415">
        <f t="shared" si="1"/>
        <v>0</v>
      </c>
      <c r="K50" s="416">
        <f t="shared" si="2"/>
        <v>0</v>
      </c>
    </row>
    <row r="51" spans="1:11">
      <c r="A51" s="337">
        <v>45</v>
      </c>
      <c r="B51" s="296"/>
      <c r="C51" s="435"/>
      <c r="D51" s="435"/>
      <c r="E51" s="323"/>
      <c r="F51" s="299">
        <f t="shared" si="0"/>
        <v>0</v>
      </c>
      <c r="G51" s="435"/>
      <c r="H51" s="435"/>
      <c r="I51" s="323"/>
      <c r="J51" s="415">
        <f t="shared" si="1"/>
        <v>0</v>
      </c>
      <c r="K51" s="416">
        <f t="shared" si="2"/>
        <v>0</v>
      </c>
    </row>
    <row r="52" spans="1:11">
      <c r="A52" s="337">
        <v>46</v>
      </c>
      <c r="B52" s="296"/>
      <c r="C52" s="435"/>
      <c r="D52" s="435"/>
      <c r="E52" s="323"/>
      <c r="F52" s="299">
        <f t="shared" si="0"/>
        <v>0</v>
      </c>
      <c r="G52" s="435"/>
      <c r="H52" s="435"/>
      <c r="I52" s="323"/>
      <c r="J52" s="415">
        <f t="shared" si="1"/>
        <v>0</v>
      </c>
      <c r="K52" s="416">
        <f t="shared" si="2"/>
        <v>0</v>
      </c>
    </row>
    <row r="53" spans="1:11">
      <c r="A53" s="337">
        <v>47</v>
      </c>
      <c r="B53" s="296"/>
      <c r="C53" s="435"/>
      <c r="D53" s="435"/>
      <c r="E53" s="323"/>
      <c r="F53" s="299">
        <f t="shared" si="0"/>
        <v>0</v>
      </c>
      <c r="G53" s="435"/>
      <c r="H53" s="435"/>
      <c r="I53" s="323"/>
      <c r="J53" s="415">
        <f t="shared" si="1"/>
        <v>0</v>
      </c>
      <c r="K53" s="416">
        <f t="shared" si="2"/>
        <v>0</v>
      </c>
    </row>
    <row r="54" spans="1:11">
      <c r="A54" s="337">
        <v>48</v>
      </c>
      <c r="B54" s="296"/>
      <c r="C54" s="435"/>
      <c r="D54" s="435"/>
      <c r="E54" s="323"/>
      <c r="F54" s="299">
        <f t="shared" si="0"/>
        <v>0</v>
      </c>
      <c r="G54" s="435"/>
      <c r="H54" s="435"/>
      <c r="I54" s="323"/>
      <c r="J54" s="415">
        <f t="shared" si="1"/>
        <v>0</v>
      </c>
      <c r="K54" s="416">
        <f t="shared" si="2"/>
        <v>0</v>
      </c>
    </row>
    <row r="55" spans="1:11">
      <c r="A55" s="337">
        <v>49</v>
      </c>
      <c r="B55" s="296"/>
      <c r="C55" s="435"/>
      <c r="D55" s="435"/>
      <c r="E55" s="323"/>
      <c r="F55" s="299">
        <f t="shared" si="0"/>
        <v>0</v>
      </c>
      <c r="G55" s="435"/>
      <c r="H55" s="435"/>
      <c r="I55" s="323"/>
      <c r="J55" s="415">
        <f t="shared" si="1"/>
        <v>0</v>
      </c>
      <c r="K55" s="416">
        <f t="shared" si="2"/>
        <v>0</v>
      </c>
    </row>
    <row r="56" spans="1:11">
      <c r="A56" s="337">
        <v>50</v>
      </c>
      <c r="B56" s="296"/>
      <c r="C56" s="435"/>
      <c r="D56" s="435"/>
      <c r="E56" s="323"/>
      <c r="F56" s="299">
        <f t="shared" si="0"/>
        <v>0</v>
      </c>
      <c r="G56" s="435"/>
      <c r="H56" s="435"/>
      <c r="I56" s="323"/>
      <c r="J56" s="415">
        <f t="shared" si="1"/>
        <v>0</v>
      </c>
      <c r="K56" s="416">
        <f t="shared" si="2"/>
        <v>0</v>
      </c>
    </row>
    <row r="57" spans="1:11">
      <c r="A57" s="337">
        <v>51</v>
      </c>
      <c r="B57" s="296"/>
      <c r="C57" s="435"/>
      <c r="D57" s="435"/>
      <c r="E57" s="323"/>
      <c r="F57" s="299">
        <f t="shared" si="0"/>
        <v>0</v>
      </c>
      <c r="G57" s="435"/>
      <c r="H57" s="435"/>
      <c r="I57" s="323"/>
      <c r="J57" s="415">
        <f t="shared" si="1"/>
        <v>0</v>
      </c>
      <c r="K57" s="416">
        <f t="shared" si="2"/>
        <v>0</v>
      </c>
    </row>
    <row r="58" spans="1:11">
      <c r="A58" s="337">
        <v>52</v>
      </c>
      <c r="B58" s="296"/>
      <c r="C58" s="435"/>
      <c r="D58" s="435"/>
      <c r="E58" s="323"/>
      <c r="F58" s="299">
        <f t="shared" si="0"/>
        <v>0</v>
      </c>
      <c r="G58" s="435"/>
      <c r="H58" s="435"/>
      <c r="I58" s="323"/>
      <c r="J58" s="415">
        <f t="shared" si="1"/>
        <v>0</v>
      </c>
      <c r="K58" s="416">
        <f t="shared" si="2"/>
        <v>0</v>
      </c>
    </row>
    <row r="59" spans="1:11">
      <c r="A59" s="337">
        <v>53</v>
      </c>
      <c r="B59" s="296"/>
      <c r="C59" s="435"/>
      <c r="D59" s="435"/>
      <c r="E59" s="323"/>
      <c r="F59" s="299">
        <f t="shared" si="0"/>
        <v>0</v>
      </c>
      <c r="G59" s="435"/>
      <c r="H59" s="435"/>
      <c r="I59" s="323"/>
      <c r="J59" s="415">
        <f t="shared" si="1"/>
        <v>0</v>
      </c>
      <c r="K59" s="416">
        <f t="shared" si="2"/>
        <v>0</v>
      </c>
    </row>
    <row r="60" spans="1:11">
      <c r="A60" s="337">
        <v>54</v>
      </c>
      <c r="B60" s="296"/>
      <c r="C60" s="435"/>
      <c r="D60" s="435"/>
      <c r="E60" s="323"/>
      <c r="F60" s="299">
        <f t="shared" si="0"/>
        <v>0</v>
      </c>
      <c r="G60" s="435"/>
      <c r="H60" s="435"/>
      <c r="I60" s="323"/>
      <c r="J60" s="415">
        <f t="shared" si="1"/>
        <v>0</v>
      </c>
      <c r="K60" s="416">
        <f t="shared" si="2"/>
        <v>0</v>
      </c>
    </row>
    <row r="61" spans="1:11">
      <c r="A61" s="337">
        <v>55</v>
      </c>
      <c r="B61" s="296"/>
      <c r="C61" s="435"/>
      <c r="D61" s="435"/>
      <c r="E61" s="323"/>
      <c r="F61" s="299">
        <f t="shared" si="0"/>
        <v>0</v>
      </c>
      <c r="G61" s="435"/>
      <c r="H61" s="435"/>
      <c r="I61" s="323"/>
      <c r="J61" s="415">
        <f t="shared" si="1"/>
        <v>0</v>
      </c>
      <c r="K61" s="416">
        <f t="shared" si="2"/>
        <v>0</v>
      </c>
    </row>
    <row r="62" spans="1:11">
      <c r="A62" s="337">
        <v>56</v>
      </c>
      <c r="B62" s="296"/>
      <c r="C62" s="435"/>
      <c r="D62" s="435"/>
      <c r="E62" s="323"/>
      <c r="F62" s="299">
        <f t="shared" si="0"/>
        <v>0</v>
      </c>
      <c r="G62" s="435"/>
      <c r="H62" s="435"/>
      <c r="I62" s="323"/>
      <c r="J62" s="415">
        <f t="shared" si="1"/>
        <v>0</v>
      </c>
      <c r="K62" s="416">
        <f t="shared" si="2"/>
        <v>0</v>
      </c>
    </row>
    <row r="63" spans="1:11">
      <c r="A63" s="337">
        <v>57</v>
      </c>
      <c r="B63" s="296"/>
      <c r="C63" s="435"/>
      <c r="D63" s="435"/>
      <c r="E63" s="323"/>
      <c r="F63" s="299">
        <f t="shared" si="0"/>
        <v>0</v>
      </c>
      <c r="G63" s="435"/>
      <c r="H63" s="435"/>
      <c r="I63" s="323"/>
      <c r="J63" s="415">
        <f t="shared" si="1"/>
        <v>0</v>
      </c>
      <c r="K63" s="416">
        <f t="shared" si="2"/>
        <v>0</v>
      </c>
    </row>
    <row r="64" spans="1:11">
      <c r="A64" s="337">
        <v>58</v>
      </c>
      <c r="B64" s="296"/>
      <c r="C64" s="435"/>
      <c r="D64" s="435"/>
      <c r="E64" s="323"/>
      <c r="F64" s="299">
        <f t="shared" si="0"/>
        <v>0</v>
      </c>
      <c r="G64" s="435"/>
      <c r="H64" s="435"/>
      <c r="I64" s="323"/>
      <c r="J64" s="415">
        <f t="shared" si="1"/>
        <v>0</v>
      </c>
      <c r="K64" s="416">
        <f t="shared" si="2"/>
        <v>0</v>
      </c>
    </row>
    <row r="65" spans="1:11">
      <c r="A65" s="337">
        <v>59</v>
      </c>
      <c r="B65" s="296"/>
      <c r="C65" s="435"/>
      <c r="D65" s="435"/>
      <c r="E65" s="323"/>
      <c r="F65" s="299">
        <f t="shared" si="0"/>
        <v>0</v>
      </c>
      <c r="G65" s="435"/>
      <c r="H65" s="435"/>
      <c r="I65" s="323"/>
      <c r="J65" s="415">
        <f t="shared" si="1"/>
        <v>0</v>
      </c>
      <c r="K65" s="416">
        <f t="shared" si="2"/>
        <v>0</v>
      </c>
    </row>
    <row r="66" spans="1:11">
      <c r="A66" s="337">
        <v>60</v>
      </c>
      <c r="B66" s="296"/>
      <c r="C66" s="435"/>
      <c r="D66" s="435"/>
      <c r="E66" s="323"/>
      <c r="F66" s="299">
        <f t="shared" si="0"/>
        <v>0</v>
      </c>
      <c r="G66" s="435"/>
      <c r="H66" s="435"/>
      <c r="I66" s="323"/>
      <c r="J66" s="415">
        <f t="shared" si="1"/>
        <v>0</v>
      </c>
      <c r="K66" s="416">
        <f t="shared" si="2"/>
        <v>0</v>
      </c>
    </row>
    <row r="67" spans="1:11">
      <c r="A67" s="337">
        <v>61</v>
      </c>
      <c r="B67" s="296"/>
      <c r="C67" s="435"/>
      <c r="D67" s="435"/>
      <c r="E67" s="323"/>
      <c r="F67" s="299">
        <f t="shared" si="0"/>
        <v>0</v>
      </c>
      <c r="G67" s="435"/>
      <c r="H67" s="435"/>
      <c r="I67" s="323"/>
      <c r="J67" s="415">
        <f t="shared" si="1"/>
        <v>0</v>
      </c>
      <c r="K67" s="416">
        <f t="shared" si="2"/>
        <v>0</v>
      </c>
    </row>
    <row r="68" spans="1:11">
      <c r="A68" s="337">
        <v>62</v>
      </c>
      <c r="B68" s="296"/>
      <c r="C68" s="435"/>
      <c r="D68" s="435"/>
      <c r="E68" s="323"/>
      <c r="F68" s="299">
        <f t="shared" si="0"/>
        <v>0</v>
      </c>
      <c r="G68" s="435"/>
      <c r="H68" s="435"/>
      <c r="I68" s="323"/>
      <c r="J68" s="415">
        <f t="shared" si="1"/>
        <v>0</v>
      </c>
      <c r="K68" s="416">
        <f t="shared" si="2"/>
        <v>0</v>
      </c>
    </row>
    <row r="69" spans="1:11">
      <c r="A69" s="337">
        <v>63</v>
      </c>
      <c r="B69" s="296"/>
      <c r="C69" s="435"/>
      <c r="D69" s="435"/>
      <c r="E69" s="323"/>
      <c r="F69" s="299">
        <f t="shared" si="0"/>
        <v>0</v>
      </c>
      <c r="G69" s="435"/>
      <c r="H69" s="435"/>
      <c r="I69" s="323"/>
      <c r="J69" s="415">
        <f t="shared" si="1"/>
        <v>0</v>
      </c>
      <c r="K69" s="416">
        <f t="shared" si="2"/>
        <v>0</v>
      </c>
    </row>
    <row r="70" spans="1:11">
      <c r="A70" s="337">
        <v>64</v>
      </c>
      <c r="B70" s="296"/>
      <c r="C70" s="435"/>
      <c r="D70" s="435"/>
      <c r="E70" s="323"/>
      <c r="F70" s="299">
        <f t="shared" si="0"/>
        <v>0</v>
      </c>
      <c r="G70" s="435"/>
      <c r="H70" s="435"/>
      <c r="I70" s="323"/>
      <c r="J70" s="415">
        <f t="shared" si="1"/>
        <v>0</v>
      </c>
      <c r="K70" s="416">
        <f t="shared" si="2"/>
        <v>0</v>
      </c>
    </row>
    <row r="71" spans="1:11">
      <c r="A71" s="337">
        <v>65</v>
      </c>
      <c r="B71" s="296"/>
      <c r="C71" s="435"/>
      <c r="D71" s="435"/>
      <c r="E71" s="323"/>
      <c r="F71" s="299">
        <f t="shared" si="0"/>
        <v>0</v>
      </c>
      <c r="G71" s="435"/>
      <c r="H71" s="435"/>
      <c r="I71" s="323"/>
      <c r="J71" s="415">
        <f t="shared" si="1"/>
        <v>0</v>
      </c>
      <c r="K71" s="416">
        <f t="shared" ref="K71:K106" si="3">IF(OR(LEN(F71)=0,LEN(J71)=0),"",(F71+J71)/2)</f>
        <v>0</v>
      </c>
    </row>
    <row r="72" spans="1:11">
      <c r="A72" s="337">
        <v>66</v>
      </c>
      <c r="B72" s="296"/>
      <c r="C72" s="435"/>
      <c r="D72" s="435"/>
      <c r="E72" s="323"/>
      <c r="F72" s="299">
        <f t="shared" ref="F72:F106" si="4">IF(OR(ISBLANK(C72),ISBLANK(D72),ISBLANK(E72)),0,(C72+D72+E72)/3)</f>
        <v>0</v>
      </c>
      <c r="G72" s="435"/>
      <c r="H72" s="435"/>
      <c r="I72" s="323"/>
      <c r="J72" s="415">
        <f t="shared" ref="J72:J106" si="5">IF(OR(ISBLANK(G72),ISBLANK(H72),ISBLANK(I72)),0,(G72+H72+I72)/3)</f>
        <v>0</v>
      </c>
      <c r="K72" s="416">
        <f t="shared" si="3"/>
        <v>0</v>
      </c>
    </row>
    <row r="73" spans="1:11">
      <c r="A73" s="337">
        <v>67</v>
      </c>
      <c r="B73" s="296"/>
      <c r="C73" s="435"/>
      <c r="D73" s="435"/>
      <c r="E73" s="323"/>
      <c r="F73" s="299">
        <f t="shared" si="4"/>
        <v>0</v>
      </c>
      <c r="G73" s="435"/>
      <c r="H73" s="435"/>
      <c r="I73" s="323"/>
      <c r="J73" s="415">
        <f t="shared" si="5"/>
        <v>0</v>
      </c>
      <c r="K73" s="416">
        <f t="shared" si="3"/>
        <v>0</v>
      </c>
    </row>
    <row r="74" spans="1:11">
      <c r="A74" s="337">
        <v>68</v>
      </c>
      <c r="B74" s="296"/>
      <c r="C74" s="435"/>
      <c r="D74" s="435"/>
      <c r="E74" s="323"/>
      <c r="F74" s="299">
        <f t="shared" si="4"/>
        <v>0</v>
      </c>
      <c r="G74" s="435"/>
      <c r="H74" s="435"/>
      <c r="I74" s="323"/>
      <c r="J74" s="415">
        <f t="shared" si="5"/>
        <v>0</v>
      </c>
      <c r="K74" s="416">
        <f t="shared" si="3"/>
        <v>0</v>
      </c>
    </row>
    <row r="75" spans="1:11">
      <c r="A75" s="337">
        <v>69</v>
      </c>
      <c r="B75" s="296"/>
      <c r="C75" s="435"/>
      <c r="D75" s="435"/>
      <c r="E75" s="323"/>
      <c r="F75" s="299">
        <f t="shared" si="4"/>
        <v>0</v>
      </c>
      <c r="G75" s="435"/>
      <c r="H75" s="435"/>
      <c r="I75" s="323"/>
      <c r="J75" s="415">
        <f t="shared" si="5"/>
        <v>0</v>
      </c>
      <c r="K75" s="416">
        <f t="shared" si="3"/>
        <v>0</v>
      </c>
    </row>
    <row r="76" spans="1:11">
      <c r="A76" s="337">
        <v>70</v>
      </c>
      <c r="B76" s="296"/>
      <c r="C76" s="435"/>
      <c r="D76" s="435"/>
      <c r="E76" s="323"/>
      <c r="F76" s="299">
        <f t="shared" si="4"/>
        <v>0</v>
      </c>
      <c r="G76" s="435"/>
      <c r="H76" s="435"/>
      <c r="I76" s="323"/>
      <c r="J76" s="415">
        <f t="shared" si="5"/>
        <v>0</v>
      </c>
      <c r="K76" s="416">
        <f t="shared" si="3"/>
        <v>0</v>
      </c>
    </row>
    <row r="77" spans="1:11">
      <c r="A77" s="337">
        <v>71</v>
      </c>
      <c r="B77" s="296"/>
      <c r="C77" s="435"/>
      <c r="D77" s="435"/>
      <c r="E77" s="323"/>
      <c r="F77" s="299">
        <f t="shared" si="4"/>
        <v>0</v>
      </c>
      <c r="G77" s="435"/>
      <c r="H77" s="435"/>
      <c r="I77" s="323"/>
      <c r="J77" s="415">
        <f t="shared" si="5"/>
        <v>0</v>
      </c>
      <c r="K77" s="416">
        <f t="shared" si="3"/>
        <v>0</v>
      </c>
    </row>
    <row r="78" spans="1:11">
      <c r="A78" s="337">
        <v>72</v>
      </c>
      <c r="B78" s="296"/>
      <c r="C78" s="435"/>
      <c r="D78" s="435"/>
      <c r="E78" s="323"/>
      <c r="F78" s="299">
        <f t="shared" si="4"/>
        <v>0</v>
      </c>
      <c r="G78" s="435"/>
      <c r="H78" s="435"/>
      <c r="I78" s="323"/>
      <c r="J78" s="415">
        <f t="shared" si="5"/>
        <v>0</v>
      </c>
      <c r="K78" s="416">
        <f t="shared" si="3"/>
        <v>0</v>
      </c>
    </row>
    <row r="79" spans="1:11">
      <c r="A79" s="337">
        <v>73</v>
      </c>
      <c r="B79" s="296"/>
      <c r="C79" s="435"/>
      <c r="D79" s="435"/>
      <c r="E79" s="323"/>
      <c r="F79" s="299">
        <f t="shared" si="4"/>
        <v>0</v>
      </c>
      <c r="G79" s="435"/>
      <c r="H79" s="435"/>
      <c r="I79" s="323"/>
      <c r="J79" s="415">
        <f t="shared" si="5"/>
        <v>0</v>
      </c>
      <c r="K79" s="416">
        <f t="shared" si="3"/>
        <v>0</v>
      </c>
    </row>
    <row r="80" spans="1:11">
      <c r="A80" s="337">
        <v>74</v>
      </c>
      <c r="B80" s="296"/>
      <c r="C80" s="435"/>
      <c r="D80" s="435"/>
      <c r="E80" s="323"/>
      <c r="F80" s="299">
        <f t="shared" si="4"/>
        <v>0</v>
      </c>
      <c r="G80" s="435"/>
      <c r="H80" s="435"/>
      <c r="I80" s="323"/>
      <c r="J80" s="415">
        <f t="shared" si="5"/>
        <v>0</v>
      </c>
      <c r="K80" s="416">
        <f t="shared" si="3"/>
        <v>0</v>
      </c>
    </row>
    <row r="81" spans="1:11">
      <c r="A81" s="337">
        <v>75</v>
      </c>
      <c r="B81" s="296"/>
      <c r="C81" s="435"/>
      <c r="D81" s="435"/>
      <c r="E81" s="323"/>
      <c r="F81" s="299">
        <f t="shared" si="4"/>
        <v>0</v>
      </c>
      <c r="G81" s="435"/>
      <c r="H81" s="435"/>
      <c r="I81" s="323"/>
      <c r="J81" s="415">
        <f t="shared" si="5"/>
        <v>0</v>
      </c>
      <c r="K81" s="416">
        <f t="shared" si="3"/>
        <v>0</v>
      </c>
    </row>
    <row r="82" spans="1:11">
      <c r="A82" s="337">
        <v>76</v>
      </c>
      <c r="B82" s="296"/>
      <c r="C82" s="435"/>
      <c r="D82" s="435"/>
      <c r="E82" s="323"/>
      <c r="F82" s="299">
        <f t="shared" si="4"/>
        <v>0</v>
      </c>
      <c r="G82" s="435"/>
      <c r="H82" s="435"/>
      <c r="I82" s="323"/>
      <c r="J82" s="415">
        <f t="shared" si="5"/>
        <v>0</v>
      </c>
      <c r="K82" s="416">
        <f t="shared" si="3"/>
        <v>0</v>
      </c>
    </row>
    <row r="83" spans="1:11">
      <c r="A83" s="337">
        <v>77</v>
      </c>
      <c r="B83" s="296"/>
      <c r="C83" s="435"/>
      <c r="D83" s="435"/>
      <c r="E83" s="323"/>
      <c r="F83" s="299">
        <f t="shared" si="4"/>
        <v>0</v>
      </c>
      <c r="G83" s="435"/>
      <c r="H83" s="435"/>
      <c r="I83" s="323"/>
      <c r="J83" s="415">
        <f t="shared" si="5"/>
        <v>0</v>
      </c>
      <c r="K83" s="416">
        <f t="shared" si="3"/>
        <v>0</v>
      </c>
    </row>
    <row r="84" spans="1:11">
      <c r="A84" s="337">
        <v>78</v>
      </c>
      <c r="B84" s="296"/>
      <c r="C84" s="435"/>
      <c r="D84" s="435"/>
      <c r="E84" s="323"/>
      <c r="F84" s="299">
        <f t="shared" si="4"/>
        <v>0</v>
      </c>
      <c r="G84" s="435"/>
      <c r="H84" s="435"/>
      <c r="I84" s="323"/>
      <c r="J84" s="415">
        <f t="shared" si="5"/>
        <v>0</v>
      </c>
      <c r="K84" s="416">
        <f t="shared" si="3"/>
        <v>0</v>
      </c>
    </row>
    <row r="85" spans="1:11">
      <c r="A85" s="337">
        <v>79</v>
      </c>
      <c r="B85" s="296"/>
      <c r="C85" s="435"/>
      <c r="D85" s="435"/>
      <c r="E85" s="323"/>
      <c r="F85" s="299">
        <f t="shared" si="4"/>
        <v>0</v>
      </c>
      <c r="G85" s="435"/>
      <c r="H85" s="435"/>
      <c r="I85" s="323"/>
      <c r="J85" s="415">
        <f t="shared" si="5"/>
        <v>0</v>
      </c>
      <c r="K85" s="416">
        <f t="shared" si="3"/>
        <v>0</v>
      </c>
    </row>
    <row r="86" spans="1:11">
      <c r="A86" s="337">
        <v>80</v>
      </c>
      <c r="B86" s="296"/>
      <c r="C86" s="435"/>
      <c r="D86" s="435"/>
      <c r="E86" s="323"/>
      <c r="F86" s="299">
        <f t="shared" si="4"/>
        <v>0</v>
      </c>
      <c r="G86" s="435"/>
      <c r="H86" s="435"/>
      <c r="I86" s="323"/>
      <c r="J86" s="415">
        <f t="shared" si="5"/>
        <v>0</v>
      </c>
      <c r="K86" s="416">
        <f t="shared" si="3"/>
        <v>0</v>
      </c>
    </row>
    <row r="87" spans="1:11">
      <c r="A87" s="337">
        <v>81</v>
      </c>
      <c r="B87" s="296"/>
      <c r="C87" s="435"/>
      <c r="D87" s="435"/>
      <c r="E87" s="323"/>
      <c r="F87" s="299">
        <f t="shared" si="4"/>
        <v>0</v>
      </c>
      <c r="G87" s="435"/>
      <c r="H87" s="435"/>
      <c r="I87" s="323"/>
      <c r="J87" s="415">
        <f t="shared" si="5"/>
        <v>0</v>
      </c>
      <c r="K87" s="416">
        <f t="shared" si="3"/>
        <v>0</v>
      </c>
    </row>
    <row r="88" spans="1:11">
      <c r="A88" s="337">
        <v>82</v>
      </c>
      <c r="B88" s="296"/>
      <c r="C88" s="435"/>
      <c r="D88" s="435"/>
      <c r="E88" s="323"/>
      <c r="F88" s="299">
        <f t="shared" si="4"/>
        <v>0</v>
      </c>
      <c r="G88" s="435"/>
      <c r="H88" s="435"/>
      <c r="I88" s="323"/>
      <c r="J88" s="415">
        <f t="shared" si="5"/>
        <v>0</v>
      </c>
      <c r="K88" s="416">
        <f t="shared" si="3"/>
        <v>0</v>
      </c>
    </row>
    <row r="89" spans="1:11">
      <c r="A89" s="337">
        <v>83</v>
      </c>
      <c r="B89" s="296"/>
      <c r="C89" s="435"/>
      <c r="D89" s="435"/>
      <c r="E89" s="323"/>
      <c r="F89" s="299">
        <f t="shared" si="4"/>
        <v>0</v>
      </c>
      <c r="G89" s="435"/>
      <c r="H89" s="435"/>
      <c r="I89" s="323"/>
      <c r="J89" s="415">
        <f t="shared" si="5"/>
        <v>0</v>
      </c>
      <c r="K89" s="416">
        <f t="shared" si="3"/>
        <v>0</v>
      </c>
    </row>
    <row r="90" spans="1:11">
      <c r="A90" s="337">
        <v>84</v>
      </c>
      <c r="B90" s="296"/>
      <c r="C90" s="435"/>
      <c r="D90" s="435"/>
      <c r="E90" s="323"/>
      <c r="F90" s="299">
        <f t="shared" si="4"/>
        <v>0</v>
      </c>
      <c r="G90" s="435"/>
      <c r="H90" s="435"/>
      <c r="I90" s="323"/>
      <c r="J90" s="415">
        <f t="shared" si="5"/>
        <v>0</v>
      </c>
      <c r="K90" s="416">
        <f t="shared" si="3"/>
        <v>0</v>
      </c>
    </row>
    <row r="91" spans="1:11">
      <c r="A91" s="337">
        <v>85</v>
      </c>
      <c r="B91" s="296"/>
      <c r="C91" s="435"/>
      <c r="D91" s="435"/>
      <c r="E91" s="323"/>
      <c r="F91" s="299">
        <f t="shared" si="4"/>
        <v>0</v>
      </c>
      <c r="G91" s="435"/>
      <c r="H91" s="435"/>
      <c r="I91" s="323"/>
      <c r="J91" s="415">
        <f t="shared" si="5"/>
        <v>0</v>
      </c>
      <c r="K91" s="416">
        <f t="shared" si="3"/>
        <v>0</v>
      </c>
    </row>
    <row r="92" spans="1:11">
      <c r="A92" s="337">
        <v>86</v>
      </c>
      <c r="B92" s="296"/>
      <c r="C92" s="435"/>
      <c r="D92" s="435"/>
      <c r="E92" s="323"/>
      <c r="F92" s="299">
        <f t="shared" si="4"/>
        <v>0</v>
      </c>
      <c r="G92" s="435"/>
      <c r="H92" s="435"/>
      <c r="I92" s="323"/>
      <c r="J92" s="415">
        <f t="shared" si="5"/>
        <v>0</v>
      </c>
      <c r="K92" s="416">
        <f t="shared" si="3"/>
        <v>0</v>
      </c>
    </row>
    <row r="93" spans="1:11">
      <c r="A93" s="337">
        <v>87</v>
      </c>
      <c r="B93" s="296"/>
      <c r="C93" s="435"/>
      <c r="D93" s="435"/>
      <c r="E93" s="323"/>
      <c r="F93" s="299">
        <f t="shared" si="4"/>
        <v>0</v>
      </c>
      <c r="G93" s="435"/>
      <c r="H93" s="435"/>
      <c r="I93" s="323"/>
      <c r="J93" s="415">
        <f t="shared" si="5"/>
        <v>0</v>
      </c>
      <c r="K93" s="416">
        <f t="shared" si="3"/>
        <v>0</v>
      </c>
    </row>
    <row r="94" spans="1:11">
      <c r="A94" s="337">
        <v>88</v>
      </c>
      <c r="B94" s="296"/>
      <c r="C94" s="435"/>
      <c r="D94" s="435"/>
      <c r="E94" s="323"/>
      <c r="F94" s="299">
        <f t="shared" si="4"/>
        <v>0</v>
      </c>
      <c r="G94" s="435"/>
      <c r="H94" s="435"/>
      <c r="I94" s="323"/>
      <c r="J94" s="415">
        <f t="shared" si="5"/>
        <v>0</v>
      </c>
      <c r="K94" s="416">
        <f t="shared" si="3"/>
        <v>0</v>
      </c>
    </row>
    <row r="95" spans="1:11">
      <c r="A95" s="337">
        <v>89</v>
      </c>
      <c r="B95" s="296"/>
      <c r="C95" s="435"/>
      <c r="D95" s="435"/>
      <c r="E95" s="323"/>
      <c r="F95" s="299">
        <f t="shared" si="4"/>
        <v>0</v>
      </c>
      <c r="G95" s="435"/>
      <c r="H95" s="435"/>
      <c r="I95" s="323"/>
      <c r="J95" s="415">
        <f t="shared" si="5"/>
        <v>0</v>
      </c>
      <c r="K95" s="416">
        <f t="shared" si="3"/>
        <v>0</v>
      </c>
    </row>
    <row r="96" spans="1:11">
      <c r="A96" s="337">
        <v>90</v>
      </c>
      <c r="B96" s="296"/>
      <c r="C96" s="435"/>
      <c r="D96" s="435"/>
      <c r="E96" s="323"/>
      <c r="F96" s="299">
        <f t="shared" si="4"/>
        <v>0</v>
      </c>
      <c r="G96" s="435"/>
      <c r="H96" s="435"/>
      <c r="I96" s="323"/>
      <c r="J96" s="415">
        <f t="shared" si="5"/>
        <v>0</v>
      </c>
      <c r="K96" s="416">
        <f t="shared" si="3"/>
        <v>0</v>
      </c>
    </row>
    <row r="97" spans="1:11">
      <c r="A97" s="337">
        <v>91</v>
      </c>
      <c r="B97" s="296"/>
      <c r="C97" s="435"/>
      <c r="D97" s="435"/>
      <c r="E97" s="323"/>
      <c r="F97" s="299">
        <f t="shared" si="4"/>
        <v>0</v>
      </c>
      <c r="G97" s="435"/>
      <c r="H97" s="435"/>
      <c r="I97" s="323"/>
      <c r="J97" s="415">
        <f t="shared" si="5"/>
        <v>0</v>
      </c>
      <c r="K97" s="416">
        <f t="shared" si="3"/>
        <v>0</v>
      </c>
    </row>
    <row r="98" spans="1:11">
      <c r="A98" s="337">
        <v>92</v>
      </c>
      <c r="B98" s="296"/>
      <c r="C98" s="435"/>
      <c r="D98" s="435"/>
      <c r="E98" s="323"/>
      <c r="F98" s="299">
        <f t="shared" si="4"/>
        <v>0</v>
      </c>
      <c r="G98" s="435"/>
      <c r="H98" s="435"/>
      <c r="I98" s="323"/>
      <c r="J98" s="415">
        <f t="shared" si="5"/>
        <v>0</v>
      </c>
      <c r="K98" s="416">
        <f t="shared" si="3"/>
        <v>0</v>
      </c>
    </row>
    <row r="99" spans="1:11">
      <c r="A99" s="337">
        <v>93</v>
      </c>
      <c r="B99" s="296"/>
      <c r="C99" s="435"/>
      <c r="D99" s="435"/>
      <c r="E99" s="323"/>
      <c r="F99" s="299">
        <f t="shared" si="4"/>
        <v>0</v>
      </c>
      <c r="G99" s="435"/>
      <c r="H99" s="435"/>
      <c r="I99" s="323"/>
      <c r="J99" s="415">
        <f t="shared" si="5"/>
        <v>0</v>
      </c>
      <c r="K99" s="416">
        <f t="shared" si="3"/>
        <v>0</v>
      </c>
    </row>
    <row r="100" spans="1:11">
      <c r="A100" s="337">
        <v>94</v>
      </c>
      <c r="B100" s="296"/>
      <c r="C100" s="435"/>
      <c r="D100" s="435"/>
      <c r="E100" s="323"/>
      <c r="F100" s="299">
        <f t="shared" si="4"/>
        <v>0</v>
      </c>
      <c r="G100" s="435"/>
      <c r="H100" s="435"/>
      <c r="I100" s="323"/>
      <c r="J100" s="415">
        <f t="shared" si="5"/>
        <v>0</v>
      </c>
      <c r="K100" s="416">
        <f t="shared" si="3"/>
        <v>0</v>
      </c>
    </row>
    <row r="101" spans="1:11">
      <c r="A101" s="337">
        <v>95</v>
      </c>
      <c r="B101" s="296"/>
      <c r="C101" s="435"/>
      <c r="D101" s="435"/>
      <c r="E101" s="323"/>
      <c r="F101" s="299">
        <f t="shared" si="4"/>
        <v>0</v>
      </c>
      <c r="G101" s="435"/>
      <c r="H101" s="435"/>
      <c r="I101" s="323"/>
      <c r="J101" s="415">
        <f t="shared" si="5"/>
        <v>0</v>
      </c>
      <c r="K101" s="416">
        <f t="shared" si="3"/>
        <v>0</v>
      </c>
    </row>
    <row r="102" spans="1:11">
      <c r="A102" s="337">
        <v>96</v>
      </c>
      <c r="B102" s="296"/>
      <c r="C102" s="435"/>
      <c r="D102" s="435"/>
      <c r="E102" s="323"/>
      <c r="F102" s="299">
        <f t="shared" si="4"/>
        <v>0</v>
      </c>
      <c r="G102" s="435"/>
      <c r="H102" s="435"/>
      <c r="I102" s="323"/>
      <c r="J102" s="415">
        <f t="shared" si="5"/>
        <v>0</v>
      </c>
      <c r="K102" s="416">
        <f t="shared" si="3"/>
        <v>0</v>
      </c>
    </row>
    <row r="103" spans="1:11">
      <c r="A103" s="337">
        <v>97</v>
      </c>
      <c r="B103" s="296"/>
      <c r="C103" s="435"/>
      <c r="D103" s="435"/>
      <c r="E103" s="323"/>
      <c r="F103" s="299">
        <f t="shared" si="4"/>
        <v>0</v>
      </c>
      <c r="G103" s="435"/>
      <c r="H103" s="435"/>
      <c r="I103" s="323"/>
      <c r="J103" s="415">
        <f t="shared" si="5"/>
        <v>0</v>
      </c>
      <c r="K103" s="416">
        <f t="shared" si="3"/>
        <v>0</v>
      </c>
    </row>
    <row r="104" spans="1:11">
      <c r="A104" s="337">
        <v>98</v>
      </c>
      <c r="B104" s="296"/>
      <c r="C104" s="435"/>
      <c r="D104" s="435"/>
      <c r="E104" s="323"/>
      <c r="F104" s="299">
        <f t="shared" si="4"/>
        <v>0</v>
      </c>
      <c r="G104" s="435"/>
      <c r="H104" s="435"/>
      <c r="I104" s="323"/>
      <c r="J104" s="415">
        <f t="shared" si="5"/>
        <v>0</v>
      </c>
      <c r="K104" s="416">
        <f t="shared" si="3"/>
        <v>0</v>
      </c>
    </row>
    <row r="105" spans="1:11">
      <c r="A105" s="337">
        <v>99</v>
      </c>
      <c r="B105" s="296"/>
      <c r="C105" s="435"/>
      <c r="D105" s="435"/>
      <c r="E105" s="323"/>
      <c r="F105" s="299">
        <f t="shared" si="4"/>
        <v>0</v>
      </c>
      <c r="G105" s="435"/>
      <c r="H105" s="435"/>
      <c r="I105" s="323"/>
      <c r="J105" s="415">
        <f t="shared" si="5"/>
        <v>0</v>
      </c>
      <c r="K105" s="416">
        <f t="shared" si="3"/>
        <v>0</v>
      </c>
    </row>
    <row r="106" spans="1:11">
      <c r="A106" s="337">
        <v>100</v>
      </c>
      <c r="B106" s="296"/>
      <c r="C106" s="435"/>
      <c r="D106" s="435"/>
      <c r="E106" s="323"/>
      <c r="F106" s="299">
        <f t="shared" si="4"/>
        <v>0</v>
      </c>
      <c r="G106" s="435"/>
      <c r="H106" s="435"/>
      <c r="I106" s="323"/>
      <c r="J106" s="415">
        <f t="shared" si="5"/>
        <v>0</v>
      </c>
      <c r="K106" s="416">
        <f t="shared" si="3"/>
        <v>0</v>
      </c>
    </row>
    <row r="107" spans="1:11">
      <c r="A107" s="337">
        <v>101</v>
      </c>
      <c r="B107" s="296"/>
      <c r="C107" s="435"/>
      <c r="D107" s="435"/>
      <c r="E107" s="323"/>
      <c r="F107" s="299">
        <f t="shared" ref="F107:F126" si="6">IF(OR(ISBLANK(C107),ISBLANK(D107),ISBLANK(E107)),0,(C107+D107+E107)/3)</f>
        <v>0</v>
      </c>
      <c r="G107" s="435"/>
      <c r="H107" s="435"/>
      <c r="I107" s="323"/>
      <c r="J107" s="415">
        <f t="shared" ref="J107:J126" si="7">IF(OR(ISBLANK(G107),ISBLANK(H107),ISBLANK(I107)),0,(G107+H107+I107)/3)</f>
        <v>0</v>
      </c>
      <c r="K107" s="416">
        <f t="shared" ref="K107:K126" si="8">IF(OR(LEN(F107)=0,LEN(J107)=0),"",(F107+J107)/2)</f>
        <v>0</v>
      </c>
    </row>
    <row r="108" spans="1:11">
      <c r="A108" s="337">
        <v>102</v>
      </c>
      <c r="B108" s="296"/>
      <c r="C108" s="435"/>
      <c r="D108" s="435"/>
      <c r="E108" s="323"/>
      <c r="F108" s="299">
        <f t="shared" si="6"/>
        <v>0</v>
      </c>
      <c r="G108" s="435"/>
      <c r="H108" s="435"/>
      <c r="I108" s="323"/>
      <c r="J108" s="415">
        <f t="shared" si="7"/>
        <v>0</v>
      </c>
      <c r="K108" s="416">
        <f t="shared" si="8"/>
        <v>0</v>
      </c>
    </row>
    <row r="109" spans="1:11">
      <c r="A109" s="337">
        <v>103</v>
      </c>
      <c r="B109" s="296"/>
      <c r="C109" s="435"/>
      <c r="D109" s="435"/>
      <c r="E109" s="323"/>
      <c r="F109" s="299">
        <f t="shared" si="6"/>
        <v>0</v>
      </c>
      <c r="G109" s="435"/>
      <c r="H109" s="435"/>
      <c r="I109" s="323"/>
      <c r="J109" s="415">
        <f t="shared" si="7"/>
        <v>0</v>
      </c>
      <c r="K109" s="416">
        <f t="shared" si="8"/>
        <v>0</v>
      </c>
    </row>
    <row r="110" spans="1:11">
      <c r="A110" s="337">
        <v>104</v>
      </c>
      <c r="B110" s="296"/>
      <c r="C110" s="435"/>
      <c r="D110" s="435"/>
      <c r="E110" s="323"/>
      <c r="F110" s="299">
        <f t="shared" si="6"/>
        <v>0</v>
      </c>
      <c r="G110" s="435"/>
      <c r="H110" s="435"/>
      <c r="I110" s="323"/>
      <c r="J110" s="415">
        <f t="shared" si="7"/>
        <v>0</v>
      </c>
      <c r="K110" s="416">
        <f t="shared" si="8"/>
        <v>0</v>
      </c>
    </row>
    <row r="111" spans="1:11">
      <c r="A111" s="337">
        <v>105</v>
      </c>
      <c r="B111" s="296"/>
      <c r="C111" s="435"/>
      <c r="D111" s="435"/>
      <c r="E111" s="323"/>
      <c r="F111" s="299">
        <f t="shared" si="6"/>
        <v>0</v>
      </c>
      <c r="G111" s="435"/>
      <c r="H111" s="435"/>
      <c r="I111" s="323"/>
      <c r="J111" s="415">
        <f t="shared" si="7"/>
        <v>0</v>
      </c>
      <c r="K111" s="416">
        <f t="shared" si="8"/>
        <v>0</v>
      </c>
    </row>
    <row r="112" spans="1:11">
      <c r="A112" s="337">
        <v>106</v>
      </c>
      <c r="B112" s="296"/>
      <c r="C112" s="435"/>
      <c r="D112" s="435"/>
      <c r="E112" s="323"/>
      <c r="F112" s="299">
        <f t="shared" si="6"/>
        <v>0</v>
      </c>
      <c r="G112" s="435"/>
      <c r="H112" s="435"/>
      <c r="I112" s="323"/>
      <c r="J112" s="415">
        <f t="shared" si="7"/>
        <v>0</v>
      </c>
      <c r="K112" s="416">
        <f t="shared" si="8"/>
        <v>0</v>
      </c>
    </row>
    <row r="113" spans="1:11">
      <c r="A113" s="337">
        <v>107</v>
      </c>
      <c r="B113" s="296"/>
      <c r="C113" s="435"/>
      <c r="D113" s="435"/>
      <c r="E113" s="323"/>
      <c r="F113" s="299">
        <f t="shared" si="6"/>
        <v>0</v>
      </c>
      <c r="G113" s="435"/>
      <c r="H113" s="435"/>
      <c r="I113" s="323"/>
      <c r="J113" s="415">
        <f t="shared" si="7"/>
        <v>0</v>
      </c>
      <c r="K113" s="416">
        <f t="shared" si="8"/>
        <v>0</v>
      </c>
    </row>
    <row r="114" spans="1:11">
      <c r="A114" s="337">
        <v>108</v>
      </c>
      <c r="B114" s="296"/>
      <c r="C114" s="435"/>
      <c r="D114" s="435"/>
      <c r="E114" s="323"/>
      <c r="F114" s="299">
        <f t="shared" si="6"/>
        <v>0</v>
      </c>
      <c r="G114" s="435"/>
      <c r="H114" s="435"/>
      <c r="I114" s="323"/>
      <c r="J114" s="415">
        <f t="shared" si="7"/>
        <v>0</v>
      </c>
      <c r="K114" s="416">
        <f t="shared" si="8"/>
        <v>0</v>
      </c>
    </row>
    <row r="115" spans="1:11">
      <c r="A115" s="337">
        <v>109</v>
      </c>
      <c r="B115" s="296"/>
      <c r="C115" s="435"/>
      <c r="D115" s="435"/>
      <c r="E115" s="323"/>
      <c r="F115" s="299">
        <f t="shared" si="6"/>
        <v>0</v>
      </c>
      <c r="G115" s="435"/>
      <c r="H115" s="435"/>
      <c r="I115" s="323"/>
      <c r="J115" s="415">
        <f t="shared" si="7"/>
        <v>0</v>
      </c>
      <c r="K115" s="416">
        <f t="shared" si="8"/>
        <v>0</v>
      </c>
    </row>
    <row r="116" spans="1:11">
      <c r="A116" s="337">
        <v>110</v>
      </c>
      <c r="B116" s="296"/>
      <c r="C116" s="435"/>
      <c r="D116" s="435"/>
      <c r="E116" s="323"/>
      <c r="F116" s="299">
        <f t="shared" si="6"/>
        <v>0</v>
      </c>
      <c r="G116" s="435"/>
      <c r="H116" s="435"/>
      <c r="I116" s="323"/>
      <c r="J116" s="415">
        <f t="shared" si="7"/>
        <v>0</v>
      </c>
      <c r="K116" s="416">
        <f t="shared" si="8"/>
        <v>0</v>
      </c>
    </row>
    <row r="117" spans="1:11">
      <c r="A117" s="337">
        <v>111</v>
      </c>
      <c r="B117" s="296"/>
      <c r="C117" s="435"/>
      <c r="D117" s="435"/>
      <c r="E117" s="323"/>
      <c r="F117" s="299">
        <f t="shared" si="6"/>
        <v>0</v>
      </c>
      <c r="G117" s="435"/>
      <c r="H117" s="435"/>
      <c r="I117" s="323"/>
      <c r="J117" s="415">
        <f t="shared" si="7"/>
        <v>0</v>
      </c>
      <c r="K117" s="416">
        <f t="shared" si="8"/>
        <v>0</v>
      </c>
    </row>
    <row r="118" spans="1:11">
      <c r="A118" s="337">
        <v>112</v>
      </c>
      <c r="B118" s="296"/>
      <c r="C118" s="435"/>
      <c r="D118" s="435"/>
      <c r="E118" s="323"/>
      <c r="F118" s="299">
        <f t="shared" si="6"/>
        <v>0</v>
      </c>
      <c r="G118" s="435"/>
      <c r="H118" s="435"/>
      <c r="I118" s="323"/>
      <c r="J118" s="415">
        <f t="shared" si="7"/>
        <v>0</v>
      </c>
      <c r="K118" s="416">
        <f t="shared" si="8"/>
        <v>0</v>
      </c>
    </row>
    <row r="119" spans="1:11">
      <c r="A119" s="337">
        <v>113</v>
      </c>
      <c r="B119" s="296"/>
      <c r="C119" s="435"/>
      <c r="D119" s="435"/>
      <c r="E119" s="323"/>
      <c r="F119" s="299">
        <f t="shared" si="6"/>
        <v>0</v>
      </c>
      <c r="G119" s="435"/>
      <c r="H119" s="435"/>
      <c r="I119" s="323"/>
      <c r="J119" s="415">
        <f t="shared" si="7"/>
        <v>0</v>
      </c>
      <c r="K119" s="416">
        <f t="shared" si="8"/>
        <v>0</v>
      </c>
    </row>
    <row r="120" spans="1:11">
      <c r="A120" s="337">
        <v>114</v>
      </c>
      <c r="B120" s="296"/>
      <c r="C120" s="435"/>
      <c r="D120" s="435"/>
      <c r="E120" s="323"/>
      <c r="F120" s="299">
        <f t="shared" si="6"/>
        <v>0</v>
      </c>
      <c r="G120" s="435"/>
      <c r="H120" s="435"/>
      <c r="I120" s="323"/>
      <c r="J120" s="415">
        <f t="shared" si="7"/>
        <v>0</v>
      </c>
      <c r="K120" s="416">
        <f t="shared" si="8"/>
        <v>0</v>
      </c>
    </row>
    <row r="121" spans="1:11">
      <c r="A121" s="337">
        <v>115</v>
      </c>
      <c r="B121" s="296"/>
      <c r="C121" s="435"/>
      <c r="D121" s="435"/>
      <c r="E121" s="323"/>
      <c r="F121" s="299">
        <f t="shared" si="6"/>
        <v>0</v>
      </c>
      <c r="G121" s="435"/>
      <c r="H121" s="435"/>
      <c r="I121" s="323"/>
      <c r="J121" s="415">
        <f t="shared" si="7"/>
        <v>0</v>
      </c>
      <c r="K121" s="416">
        <f t="shared" si="8"/>
        <v>0</v>
      </c>
    </row>
    <row r="122" spans="1:11">
      <c r="A122" s="337">
        <v>116</v>
      </c>
      <c r="B122" s="296"/>
      <c r="C122" s="435"/>
      <c r="D122" s="435"/>
      <c r="E122" s="323"/>
      <c r="F122" s="299">
        <f t="shared" si="6"/>
        <v>0</v>
      </c>
      <c r="G122" s="435"/>
      <c r="H122" s="435"/>
      <c r="I122" s="323"/>
      <c r="J122" s="415">
        <f t="shared" si="7"/>
        <v>0</v>
      </c>
      <c r="K122" s="416">
        <f t="shared" si="8"/>
        <v>0</v>
      </c>
    </row>
    <row r="123" spans="1:11">
      <c r="A123" s="337">
        <v>117</v>
      </c>
      <c r="B123" s="296"/>
      <c r="C123" s="435"/>
      <c r="D123" s="435"/>
      <c r="E123" s="323"/>
      <c r="F123" s="299">
        <f t="shared" si="6"/>
        <v>0</v>
      </c>
      <c r="G123" s="435"/>
      <c r="H123" s="435"/>
      <c r="I123" s="323"/>
      <c r="J123" s="415">
        <f t="shared" si="7"/>
        <v>0</v>
      </c>
      <c r="K123" s="416">
        <f t="shared" si="8"/>
        <v>0</v>
      </c>
    </row>
    <row r="124" spans="1:11">
      <c r="A124" s="337">
        <v>118</v>
      </c>
      <c r="B124" s="296"/>
      <c r="C124" s="435"/>
      <c r="D124" s="435"/>
      <c r="E124" s="323"/>
      <c r="F124" s="299">
        <f t="shared" si="6"/>
        <v>0</v>
      </c>
      <c r="G124" s="435"/>
      <c r="H124" s="435"/>
      <c r="I124" s="323"/>
      <c r="J124" s="415">
        <f t="shared" si="7"/>
        <v>0</v>
      </c>
      <c r="K124" s="416">
        <f t="shared" si="8"/>
        <v>0</v>
      </c>
    </row>
    <row r="125" spans="1:11">
      <c r="A125" s="337">
        <v>119</v>
      </c>
      <c r="B125" s="296"/>
      <c r="C125" s="435"/>
      <c r="D125" s="435"/>
      <c r="E125" s="323"/>
      <c r="F125" s="299">
        <f t="shared" si="6"/>
        <v>0</v>
      </c>
      <c r="G125" s="435"/>
      <c r="H125" s="435"/>
      <c r="I125" s="323"/>
      <c r="J125" s="415">
        <f t="shared" si="7"/>
        <v>0</v>
      </c>
      <c r="K125" s="416">
        <f t="shared" si="8"/>
        <v>0</v>
      </c>
    </row>
    <row r="126" spans="1:11">
      <c r="A126" s="337">
        <v>120</v>
      </c>
      <c r="B126" s="296"/>
      <c r="C126" s="435"/>
      <c r="D126" s="435"/>
      <c r="E126" s="323"/>
      <c r="F126" s="299">
        <f t="shared" si="6"/>
        <v>0</v>
      </c>
      <c r="G126" s="435"/>
      <c r="H126" s="435"/>
      <c r="I126" s="323"/>
      <c r="J126" s="415">
        <f t="shared" si="7"/>
        <v>0</v>
      </c>
      <c r="K126" s="416">
        <f t="shared" si="8"/>
        <v>0</v>
      </c>
    </row>
    <row r="127" spans="1:11">
      <c r="A127" s="337">
        <v>121</v>
      </c>
      <c r="B127" s="296"/>
      <c r="C127" s="435"/>
      <c r="D127" s="435"/>
      <c r="E127" s="323"/>
      <c r="F127" s="299">
        <f t="shared" ref="F127:F162" si="9">IF(OR(ISBLANK(C127),ISBLANK(D127),ISBLANK(E127)),0,(C127+D127+E127)/3)</f>
        <v>0</v>
      </c>
      <c r="G127" s="435"/>
      <c r="H127" s="435"/>
      <c r="I127" s="323"/>
      <c r="J127" s="415">
        <f t="shared" ref="J127:J162" si="10">IF(OR(ISBLANK(G127),ISBLANK(H127),ISBLANK(I127)),0,(G127+H127+I127)/3)</f>
        <v>0</v>
      </c>
      <c r="K127" s="416">
        <f t="shared" ref="K127:K162" si="11">IF(OR(LEN(F127)=0,LEN(J127)=0),"",(F127+J127)/2)</f>
        <v>0</v>
      </c>
    </row>
    <row r="128" spans="1:11">
      <c r="A128" s="337">
        <v>122</v>
      </c>
      <c r="B128" s="296"/>
      <c r="C128" s="435"/>
      <c r="D128" s="435"/>
      <c r="E128" s="323"/>
      <c r="F128" s="299">
        <f t="shared" si="9"/>
        <v>0</v>
      </c>
      <c r="G128" s="435"/>
      <c r="H128" s="435"/>
      <c r="I128" s="323"/>
      <c r="J128" s="415">
        <f t="shared" si="10"/>
        <v>0</v>
      </c>
      <c r="K128" s="416">
        <f t="shared" si="11"/>
        <v>0</v>
      </c>
    </row>
    <row r="129" spans="1:11">
      <c r="A129" s="337">
        <v>123</v>
      </c>
      <c r="B129" s="296"/>
      <c r="C129" s="435"/>
      <c r="D129" s="435"/>
      <c r="E129" s="323"/>
      <c r="F129" s="299">
        <f t="shared" si="9"/>
        <v>0</v>
      </c>
      <c r="G129" s="435"/>
      <c r="H129" s="435"/>
      <c r="I129" s="323"/>
      <c r="J129" s="415">
        <f t="shared" si="10"/>
        <v>0</v>
      </c>
      <c r="K129" s="416">
        <f t="shared" si="11"/>
        <v>0</v>
      </c>
    </row>
    <row r="130" spans="1:11">
      <c r="A130" s="337">
        <v>124</v>
      </c>
      <c r="B130" s="296"/>
      <c r="C130" s="435"/>
      <c r="D130" s="435"/>
      <c r="E130" s="323"/>
      <c r="F130" s="299">
        <f t="shared" si="9"/>
        <v>0</v>
      </c>
      <c r="G130" s="435"/>
      <c r="H130" s="435"/>
      <c r="I130" s="323"/>
      <c r="J130" s="415">
        <f t="shared" si="10"/>
        <v>0</v>
      </c>
      <c r="K130" s="416">
        <f t="shared" si="11"/>
        <v>0</v>
      </c>
    </row>
    <row r="131" spans="1:11">
      <c r="A131" s="337">
        <v>125</v>
      </c>
      <c r="B131" s="296"/>
      <c r="C131" s="435"/>
      <c r="D131" s="435"/>
      <c r="E131" s="323"/>
      <c r="F131" s="299">
        <f t="shared" si="9"/>
        <v>0</v>
      </c>
      <c r="G131" s="435"/>
      <c r="H131" s="435"/>
      <c r="I131" s="323"/>
      <c r="J131" s="415">
        <f t="shared" si="10"/>
        <v>0</v>
      </c>
      <c r="K131" s="416">
        <f t="shared" si="11"/>
        <v>0</v>
      </c>
    </row>
    <row r="132" spans="1:11">
      <c r="A132" s="337">
        <v>126</v>
      </c>
      <c r="B132" s="296"/>
      <c r="C132" s="435"/>
      <c r="D132" s="435"/>
      <c r="E132" s="323"/>
      <c r="F132" s="299">
        <f t="shared" si="9"/>
        <v>0</v>
      </c>
      <c r="G132" s="435"/>
      <c r="H132" s="435"/>
      <c r="I132" s="323"/>
      <c r="J132" s="415">
        <f t="shared" si="10"/>
        <v>0</v>
      </c>
      <c r="K132" s="416">
        <f t="shared" si="11"/>
        <v>0</v>
      </c>
    </row>
    <row r="133" spans="1:11">
      <c r="A133" s="337">
        <v>127</v>
      </c>
      <c r="B133" s="296"/>
      <c r="C133" s="435"/>
      <c r="D133" s="435"/>
      <c r="E133" s="323"/>
      <c r="F133" s="299">
        <f t="shared" si="9"/>
        <v>0</v>
      </c>
      <c r="G133" s="435"/>
      <c r="H133" s="435"/>
      <c r="I133" s="323"/>
      <c r="J133" s="415">
        <f t="shared" si="10"/>
        <v>0</v>
      </c>
      <c r="K133" s="416">
        <f t="shared" si="11"/>
        <v>0</v>
      </c>
    </row>
    <row r="134" spans="1:11">
      <c r="A134" s="337">
        <v>128</v>
      </c>
      <c r="B134" s="296"/>
      <c r="C134" s="435"/>
      <c r="D134" s="435"/>
      <c r="E134" s="323"/>
      <c r="F134" s="299">
        <f t="shared" si="9"/>
        <v>0</v>
      </c>
      <c r="G134" s="435"/>
      <c r="H134" s="435"/>
      <c r="I134" s="323"/>
      <c r="J134" s="415">
        <f t="shared" si="10"/>
        <v>0</v>
      </c>
      <c r="K134" s="416">
        <f t="shared" si="11"/>
        <v>0</v>
      </c>
    </row>
    <row r="135" spans="1:11">
      <c r="A135" s="337">
        <v>129</v>
      </c>
      <c r="B135" s="296"/>
      <c r="C135" s="435"/>
      <c r="D135" s="435"/>
      <c r="E135" s="323"/>
      <c r="F135" s="299">
        <f t="shared" si="9"/>
        <v>0</v>
      </c>
      <c r="G135" s="435"/>
      <c r="H135" s="435"/>
      <c r="I135" s="323"/>
      <c r="J135" s="415">
        <f t="shared" si="10"/>
        <v>0</v>
      </c>
      <c r="K135" s="416">
        <f t="shared" si="11"/>
        <v>0</v>
      </c>
    </row>
    <row r="136" spans="1:11">
      <c r="A136" s="337">
        <v>130</v>
      </c>
      <c r="B136" s="296"/>
      <c r="C136" s="435"/>
      <c r="D136" s="435"/>
      <c r="E136" s="323"/>
      <c r="F136" s="299">
        <f t="shared" si="9"/>
        <v>0</v>
      </c>
      <c r="G136" s="435"/>
      <c r="H136" s="435"/>
      <c r="I136" s="323"/>
      <c r="J136" s="415">
        <f t="shared" si="10"/>
        <v>0</v>
      </c>
      <c r="K136" s="416">
        <f t="shared" si="11"/>
        <v>0</v>
      </c>
    </row>
    <row r="137" spans="1:11">
      <c r="A137" s="337">
        <v>131</v>
      </c>
      <c r="B137" s="296"/>
      <c r="C137" s="435"/>
      <c r="D137" s="435"/>
      <c r="E137" s="323"/>
      <c r="F137" s="299">
        <f t="shared" si="9"/>
        <v>0</v>
      </c>
      <c r="G137" s="435"/>
      <c r="H137" s="435"/>
      <c r="I137" s="323"/>
      <c r="J137" s="415">
        <f t="shared" si="10"/>
        <v>0</v>
      </c>
      <c r="K137" s="416">
        <f t="shared" si="11"/>
        <v>0</v>
      </c>
    </row>
    <row r="138" spans="1:11">
      <c r="A138" s="337">
        <v>132</v>
      </c>
      <c r="B138" s="296"/>
      <c r="C138" s="435"/>
      <c r="D138" s="435"/>
      <c r="E138" s="323"/>
      <c r="F138" s="299">
        <f t="shared" si="9"/>
        <v>0</v>
      </c>
      <c r="G138" s="435"/>
      <c r="H138" s="435"/>
      <c r="I138" s="323"/>
      <c r="J138" s="415">
        <f t="shared" si="10"/>
        <v>0</v>
      </c>
      <c r="K138" s="416">
        <f t="shared" si="11"/>
        <v>0</v>
      </c>
    </row>
    <row r="139" spans="1:11">
      <c r="A139" s="337">
        <v>133</v>
      </c>
      <c r="B139" s="296"/>
      <c r="C139" s="435"/>
      <c r="D139" s="435"/>
      <c r="E139" s="323"/>
      <c r="F139" s="299">
        <f t="shared" si="9"/>
        <v>0</v>
      </c>
      <c r="G139" s="435"/>
      <c r="H139" s="435"/>
      <c r="I139" s="323"/>
      <c r="J139" s="415">
        <f t="shared" si="10"/>
        <v>0</v>
      </c>
      <c r="K139" s="416">
        <f t="shared" si="11"/>
        <v>0</v>
      </c>
    </row>
    <row r="140" spans="1:11">
      <c r="A140" s="337">
        <v>134</v>
      </c>
      <c r="B140" s="296"/>
      <c r="C140" s="435"/>
      <c r="D140" s="435"/>
      <c r="E140" s="323"/>
      <c r="F140" s="299">
        <f t="shared" si="9"/>
        <v>0</v>
      </c>
      <c r="G140" s="435"/>
      <c r="H140" s="435"/>
      <c r="I140" s="323"/>
      <c r="J140" s="415">
        <f t="shared" si="10"/>
        <v>0</v>
      </c>
      <c r="K140" s="416">
        <f t="shared" si="11"/>
        <v>0</v>
      </c>
    </row>
    <row r="141" spans="1:11">
      <c r="A141" s="337">
        <v>135</v>
      </c>
      <c r="B141" s="296"/>
      <c r="C141" s="435"/>
      <c r="D141" s="435"/>
      <c r="E141" s="323"/>
      <c r="F141" s="299">
        <f t="shared" si="9"/>
        <v>0</v>
      </c>
      <c r="G141" s="435"/>
      <c r="H141" s="435"/>
      <c r="I141" s="323"/>
      <c r="J141" s="415">
        <f t="shared" si="10"/>
        <v>0</v>
      </c>
      <c r="K141" s="416">
        <f t="shared" si="11"/>
        <v>0</v>
      </c>
    </row>
    <row r="142" spans="1:11">
      <c r="A142" s="337">
        <v>136</v>
      </c>
      <c r="B142" s="296"/>
      <c r="C142" s="435"/>
      <c r="D142" s="435"/>
      <c r="E142" s="323"/>
      <c r="F142" s="299">
        <f t="shared" si="9"/>
        <v>0</v>
      </c>
      <c r="G142" s="435"/>
      <c r="H142" s="435"/>
      <c r="I142" s="323"/>
      <c r="J142" s="415">
        <f t="shared" si="10"/>
        <v>0</v>
      </c>
      <c r="K142" s="416">
        <f t="shared" si="11"/>
        <v>0</v>
      </c>
    </row>
    <row r="143" spans="1:11">
      <c r="A143" s="337">
        <v>137</v>
      </c>
      <c r="B143" s="296"/>
      <c r="C143" s="435"/>
      <c r="D143" s="435"/>
      <c r="E143" s="323"/>
      <c r="F143" s="299">
        <f t="shared" si="9"/>
        <v>0</v>
      </c>
      <c r="G143" s="435"/>
      <c r="H143" s="435"/>
      <c r="I143" s="323"/>
      <c r="J143" s="415">
        <f t="shared" si="10"/>
        <v>0</v>
      </c>
      <c r="K143" s="416">
        <f t="shared" si="11"/>
        <v>0</v>
      </c>
    </row>
    <row r="144" spans="1:11">
      <c r="A144" s="337">
        <v>138</v>
      </c>
      <c r="B144" s="296"/>
      <c r="C144" s="435"/>
      <c r="D144" s="435"/>
      <c r="E144" s="323"/>
      <c r="F144" s="299">
        <f t="shared" si="9"/>
        <v>0</v>
      </c>
      <c r="G144" s="435"/>
      <c r="H144" s="435"/>
      <c r="I144" s="323"/>
      <c r="J144" s="415">
        <f t="shared" si="10"/>
        <v>0</v>
      </c>
      <c r="K144" s="416">
        <f t="shared" si="11"/>
        <v>0</v>
      </c>
    </row>
    <row r="145" spans="1:11">
      <c r="A145" s="337">
        <v>139</v>
      </c>
      <c r="B145" s="296"/>
      <c r="C145" s="435"/>
      <c r="D145" s="435"/>
      <c r="E145" s="323"/>
      <c r="F145" s="299">
        <f t="shared" si="9"/>
        <v>0</v>
      </c>
      <c r="G145" s="435"/>
      <c r="H145" s="435"/>
      <c r="I145" s="323"/>
      <c r="J145" s="415">
        <f t="shared" si="10"/>
        <v>0</v>
      </c>
      <c r="K145" s="416">
        <f t="shared" si="11"/>
        <v>0</v>
      </c>
    </row>
    <row r="146" spans="1:11">
      <c r="A146" s="337">
        <v>140</v>
      </c>
      <c r="B146" s="296"/>
      <c r="C146" s="435"/>
      <c r="D146" s="435"/>
      <c r="E146" s="323"/>
      <c r="F146" s="299">
        <f t="shared" si="9"/>
        <v>0</v>
      </c>
      <c r="G146" s="435"/>
      <c r="H146" s="435"/>
      <c r="I146" s="323"/>
      <c r="J146" s="415">
        <f t="shared" si="10"/>
        <v>0</v>
      </c>
      <c r="K146" s="416">
        <f t="shared" si="11"/>
        <v>0</v>
      </c>
    </row>
    <row r="147" spans="1:11">
      <c r="A147" s="337">
        <v>141</v>
      </c>
      <c r="B147" s="296"/>
      <c r="C147" s="435"/>
      <c r="D147" s="435"/>
      <c r="E147" s="323"/>
      <c r="F147" s="299">
        <f t="shared" si="9"/>
        <v>0</v>
      </c>
      <c r="G147" s="435"/>
      <c r="H147" s="435"/>
      <c r="I147" s="323"/>
      <c r="J147" s="415">
        <f t="shared" si="10"/>
        <v>0</v>
      </c>
      <c r="K147" s="416">
        <f t="shared" si="11"/>
        <v>0</v>
      </c>
    </row>
    <row r="148" spans="1:11">
      <c r="A148" s="337">
        <v>142</v>
      </c>
      <c r="B148" s="296"/>
      <c r="C148" s="435"/>
      <c r="D148" s="435"/>
      <c r="E148" s="323"/>
      <c r="F148" s="299">
        <f t="shared" si="9"/>
        <v>0</v>
      </c>
      <c r="G148" s="435"/>
      <c r="H148" s="435"/>
      <c r="I148" s="323"/>
      <c r="J148" s="415">
        <f t="shared" si="10"/>
        <v>0</v>
      </c>
      <c r="K148" s="416">
        <f t="shared" si="11"/>
        <v>0</v>
      </c>
    </row>
    <row r="149" spans="1:11">
      <c r="A149" s="337">
        <v>143</v>
      </c>
      <c r="B149" s="296"/>
      <c r="C149" s="435"/>
      <c r="D149" s="435"/>
      <c r="E149" s="323"/>
      <c r="F149" s="299">
        <f t="shared" si="9"/>
        <v>0</v>
      </c>
      <c r="G149" s="435"/>
      <c r="H149" s="435"/>
      <c r="I149" s="323"/>
      <c r="J149" s="415">
        <f t="shared" si="10"/>
        <v>0</v>
      </c>
      <c r="K149" s="416">
        <f t="shared" si="11"/>
        <v>0</v>
      </c>
    </row>
    <row r="150" spans="1:11">
      <c r="A150" s="337">
        <v>144</v>
      </c>
      <c r="B150" s="296"/>
      <c r="C150" s="435"/>
      <c r="D150" s="435"/>
      <c r="E150" s="323"/>
      <c r="F150" s="299">
        <f t="shared" si="9"/>
        <v>0</v>
      </c>
      <c r="G150" s="435"/>
      <c r="H150" s="435"/>
      <c r="I150" s="323"/>
      <c r="J150" s="415">
        <f t="shared" si="10"/>
        <v>0</v>
      </c>
      <c r="K150" s="416">
        <f t="shared" si="11"/>
        <v>0</v>
      </c>
    </row>
    <row r="151" spans="1:11">
      <c r="A151" s="337">
        <v>145</v>
      </c>
      <c r="B151" s="296"/>
      <c r="C151" s="435"/>
      <c r="D151" s="435"/>
      <c r="E151" s="323"/>
      <c r="F151" s="299">
        <f t="shared" si="9"/>
        <v>0</v>
      </c>
      <c r="G151" s="435"/>
      <c r="H151" s="435"/>
      <c r="I151" s="323"/>
      <c r="J151" s="415">
        <f t="shared" si="10"/>
        <v>0</v>
      </c>
      <c r="K151" s="416">
        <f t="shared" si="11"/>
        <v>0</v>
      </c>
    </row>
    <row r="152" spans="1:11">
      <c r="A152" s="337">
        <v>146</v>
      </c>
      <c r="B152" s="296"/>
      <c r="C152" s="435"/>
      <c r="D152" s="435"/>
      <c r="E152" s="323"/>
      <c r="F152" s="299">
        <f t="shared" si="9"/>
        <v>0</v>
      </c>
      <c r="G152" s="435"/>
      <c r="H152" s="435"/>
      <c r="I152" s="323"/>
      <c r="J152" s="415">
        <f t="shared" si="10"/>
        <v>0</v>
      </c>
      <c r="K152" s="416">
        <f t="shared" si="11"/>
        <v>0</v>
      </c>
    </row>
    <row r="153" spans="1:11">
      <c r="A153" s="337">
        <v>147</v>
      </c>
      <c r="B153" s="296"/>
      <c r="C153" s="435"/>
      <c r="D153" s="435"/>
      <c r="E153" s="323"/>
      <c r="F153" s="299">
        <f t="shared" si="9"/>
        <v>0</v>
      </c>
      <c r="G153" s="435"/>
      <c r="H153" s="435"/>
      <c r="I153" s="323"/>
      <c r="J153" s="415">
        <f t="shared" si="10"/>
        <v>0</v>
      </c>
      <c r="K153" s="416">
        <f t="shared" si="11"/>
        <v>0</v>
      </c>
    </row>
    <row r="154" spans="1:11">
      <c r="A154" s="337">
        <v>148</v>
      </c>
      <c r="B154" s="296"/>
      <c r="C154" s="435"/>
      <c r="D154" s="435"/>
      <c r="E154" s="323"/>
      <c r="F154" s="299">
        <f t="shared" si="9"/>
        <v>0</v>
      </c>
      <c r="G154" s="435"/>
      <c r="H154" s="435"/>
      <c r="I154" s="323"/>
      <c r="J154" s="415">
        <f t="shared" si="10"/>
        <v>0</v>
      </c>
      <c r="K154" s="416">
        <f t="shared" si="11"/>
        <v>0</v>
      </c>
    </row>
    <row r="155" spans="1:11">
      <c r="A155" s="337">
        <v>149</v>
      </c>
      <c r="B155" s="296"/>
      <c r="C155" s="435"/>
      <c r="D155" s="435"/>
      <c r="E155" s="323"/>
      <c r="F155" s="299">
        <f t="shared" si="9"/>
        <v>0</v>
      </c>
      <c r="G155" s="435"/>
      <c r="H155" s="435"/>
      <c r="I155" s="323"/>
      <c r="J155" s="415">
        <f t="shared" si="10"/>
        <v>0</v>
      </c>
      <c r="K155" s="416">
        <f t="shared" si="11"/>
        <v>0</v>
      </c>
    </row>
    <row r="156" spans="1:11">
      <c r="A156" s="337">
        <v>150</v>
      </c>
      <c r="B156" s="296"/>
      <c r="C156" s="435"/>
      <c r="D156" s="435"/>
      <c r="E156" s="323"/>
      <c r="F156" s="299">
        <f t="shared" si="9"/>
        <v>0</v>
      </c>
      <c r="G156" s="435"/>
      <c r="H156" s="435"/>
      <c r="I156" s="323"/>
      <c r="J156" s="415">
        <f t="shared" si="10"/>
        <v>0</v>
      </c>
      <c r="K156" s="416">
        <f t="shared" si="11"/>
        <v>0</v>
      </c>
    </row>
    <row r="157" spans="1:11">
      <c r="A157" s="337">
        <v>151</v>
      </c>
      <c r="B157" s="296"/>
      <c r="C157" s="435"/>
      <c r="D157" s="435"/>
      <c r="E157" s="323"/>
      <c r="F157" s="299">
        <f t="shared" si="9"/>
        <v>0</v>
      </c>
      <c r="G157" s="435"/>
      <c r="H157" s="435"/>
      <c r="I157" s="323"/>
      <c r="J157" s="415">
        <f t="shared" si="10"/>
        <v>0</v>
      </c>
      <c r="K157" s="416">
        <f t="shared" si="11"/>
        <v>0</v>
      </c>
    </row>
    <row r="158" spans="1:11">
      <c r="A158" s="337">
        <v>152</v>
      </c>
      <c r="B158" s="296"/>
      <c r="C158" s="435"/>
      <c r="D158" s="435"/>
      <c r="E158" s="323"/>
      <c r="F158" s="299">
        <f t="shared" si="9"/>
        <v>0</v>
      </c>
      <c r="G158" s="435"/>
      <c r="H158" s="435"/>
      <c r="I158" s="323"/>
      <c r="J158" s="415">
        <f t="shared" si="10"/>
        <v>0</v>
      </c>
      <c r="K158" s="416">
        <f t="shared" si="11"/>
        <v>0</v>
      </c>
    </row>
    <row r="159" spans="1:11">
      <c r="A159" s="337">
        <v>153</v>
      </c>
      <c r="B159" s="296"/>
      <c r="C159" s="435"/>
      <c r="D159" s="435"/>
      <c r="E159" s="323"/>
      <c r="F159" s="299">
        <f t="shared" si="9"/>
        <v>0</v>
      </c>
      <c r="G159" s="435"/>
      <c r="H159" s="435"/>
      <c r="I159" s="323"/>
      <c r="J159" s="415">
        <f t="shared" si="10"/>
        <v>0</v>
      </c>
      <c r="K159" s="416">
        <f t="shared" si="11"/>
        <v>0</v>
      </c>
    </row>
    <row r="160" spans="1:11">
      <c r="A160" s="337">
        <v>154</v>
      </c>
      <c r="B160" s="296"/>
      <c r="C160" s="435"/>
      <c r="D160" s="435"/>
      <c r="E160" s="323"/>
      <c r="F160" s="299">
        <f t="shared" si="9"/>
        <v>0</v>
      </c>
      <c r="G160" s="435"/>
      <c r="H160" s="435"/>
      <c r="I160" s="323"/>
      <c r="J160" s="415">
        <f t="shared" si="10"/>
        <v>0</v>
      </c>
      <c r="K160" s="416">
        <f t="shared" si="11"/>
        <v>0</v>
      </c>
    </row>
    <row r="161" spans="1:11">
      <c r="A161" s="337">
        <v>155</v>
      </c>
      <c r="B161" s="296"/>
      <c r="C161" s="435"/>
      <c r="D161" s="435"/>
      <c r="E161" s="323"/>
      <c r="F161" s="299">
        <f t="shared" si="9"/>
        <v>0</v>
      </c>
      <c r="G161" s="435"/>
      <c r="H161" s="435"/>
      <c r="I161" s="323"/>
      <c r="J161" s="415">
        <f t="shared" si="10"/>
        <v>0</v>
      </c>
      <c r="K161" s="416">
        <f t="shared" si="11"/>
        <v>0</v>
      </c>
    </row>
    <row r="162" spans="1:11">
      <c r="A162" s="337">
        <v>156</v>
      </c>
      <c r="B162" s="296"/>
      <c r="C162" s="435"/>
      <c r="D162" s="435"/>
      <c r="E162" s="323"/>
      <c r="F162" s="299">
        <f t="shared" si="9"/>
        <v>0</v>
      </c>
      <c r="G162" s="435"/>
      <c r="H162" s="435"/>
      <c r="I162" s="323"/>
      <c r="J162" s="415">
        <f t="shared" si="10"/>
        <v>0</v>
      </c>
      <c r="K162" s="416">
        <f t="shared" si="11"/>
        <v>0</v>
      </c>
    </row>
    <row r="163" spans="1:11">
      <c r="A163" s="337">
        <v>157</v>
      </c>
      <c r="B163" s="296"/>
      <c r="C163" s="435"/>
      <c r="D163" s="435"/>
      <c r="E163" s="323"/>
      <c r="F163" s="299">
        <f t="shared" ref="F163:F206" si="12">IF(OR(ISBLANK(C163),ISBLANK(D163),ISBLANK(E163)),0,(C163+D163+E163)/3)</f>
        <v>0</v>
      </c>
      <c r="G163" s="435"/>
      <c r="H163" s="435"/>
      <c r="I163" s="323"/>
      <c r="J163" s="415">
        <f t="shared" ref="J163:J206" si="13">IF(OR(ISBLANK(G163),ISBLANK(H163),ISBLANK(I163)),0,(G163+H163+I163)/3)</f>
        <v>0</v>
      </c>
      <c r="K163" s="416">
        <f t="shared" ref="K163:K206" si="14">IF(OR(LEN(F163)=0,LEN(J163)=0),"",(F163+J163)/2)</f>
        <v>0</v>
      </c>
    </row>
    <row r="164" spans="1:11">
      <c r="A164" s="337">
        <v>158</v>
      </c>
      <c r="B164" s="296"/>
      <c r="C164" s="435"/>
      <c r="D164" s="435"/>
      <c r="E164" s="323"/>
      <c r="F164" s="299">
        <f t="shared" si="12"/>
        <v>0</v>
      </c>
      <c r="G164" s="435"/>
      <c r="H164" s="435"/>
      <c r="I164" s="323"/>
      <c r="J164" s="415">
        <f t="shared" si="13"/>
        <v>0</v>
      </c>
      <c r="K164" s="416">
        <f t="shared" si="14"/>
        <v>0</v>
      </c>
    </row>
    <row r="165" spans="1:11">
      <c r="A165" s="337">
        <v>159</v>
      </c>
      <c r="B165" s="296"/>
      <c r="C165" s="435"/>
      <c r="D165" s="435"/>
      <c r="E165" s="323"/>
      <c r="F165" s="299">
        <f t="shared" si="12"/>
        <v>0</v>
      </c>
      <c r="G165" s="435"/>
      <c r="H165" s="435"/>
      <c r="I165" s="323"/>
      <c r="J165" s="415">
        <f t="shared" si="13"/>
        <v>0</v>
      </c>
      <c r="K165" s="416">
        <f t="shared" si="14"/>
        <v>0</v>
      </c>
    </row>
    <row r="166" spans="1:11">
      <c r="A166" s="337">
        <v>160</v>
      </c>
      <c r="B166" s="296"/>
      <c r="C166" s="435"/>
      <c r="D166" s="435"/>
      <c r="E166" s="323"/>
      <c r="F166" s="299">
        <f t="shared" si="12"/>
        <v>0</v>
      </c>
      <c r="G166" s="435"/>
      <c r="H166" s="435"/>
      <c r="I166" s="323"/>
      <c r="J166" s="415">
        <f t="shared" si="13"/>
        <v>0</v>
      </c>
      <c r="K166" s="416">
        <f t="shared" si="14"/>
        <v>0</v>
      </c>
    </row>
    <row r="167" spans="1:11">
      <c r="A167" s="337">
        <v>161</v>
      </c>
      <c r="B167" s="296"/>
      <c r="C167" s="435"/>
      <c r="D167" s="435"/>
      <c r="E167" s="323"/>
      <c r="F167" s="299">
        <f t="shared" si="12"/>
        <v>0</v>
      </c>
      <c r="G167" s="435"/>
      <c r="H167" s="435"/>
      <c r="I167" s="323"/>
      <c r="J167" s="415">
        <f t="shared" si="13"/>
        <v>0</v>
      </c>
      <c r="K167" s="416">
        <f t="shared" si="14"/>
        <v>0</v>
      </c>
    </row>
    <row r="168" spans="1:11">
      <c r="A168" s="337">
        <v>162</v>
      </c>
      <c r="B168" s="296"/>
      <c r="C168" s="435"/>
      <c r="D168" s="435"/>
      <c r="E168" s="323"/>
      <c r="F168" s="299">
        <f t="shared" si="12"/>
        <v>0</v>
      </c>
      <c r="G168" s="435"/>
      <c r="H168" s="435"/>
      <c r="I168" s="323"/>
      <c r="J168" s="415">
        <f t="shared" si="13"/>
        <v>0</v>
      </c>
      <c r="K168" s="416">
        <f t="shared" si="14"/>
        <v>0</v>
      </c>
    </row>
    <row r="169" spans="1:11">
      <c r="A169" s="337">
        <v>163</v>
      </c>
      <c r="B169" s="296"/>
      <c r="C169" s="435"/>
      <c r="D169" s="435"/>
      <c r="E169" s="323"/>
      <c r="F169" s="299">
        <f t="shared" si="12"/>
        <v>0</v>
      </c>
      <c r="G169" s="435"/>
      <c r="H169" s="435"/>
      <c r="I169" s="323"/>
      <c r="J169" s="415">
        <f t="shared" si="13"/>
        <v>0</v>
      </c>
      <c r="K169" s="416">
        <f t="shared" si="14"/>
        <v>0</v>
      </c>
    </row>
    <row r="170" spans="1:11">
      <c r="A170" s="337">
        <v>164</v>
      </c>
      <c r="B170" s="296"/>
      <c r="C170" s="435"/>
      <c r="D170" s="435"/>
      <c r="E170" s="323"/>
      <c r="F170" s="299">
        <f t="shared" si="12"/>
        <v>0</v>
      </c>
      <c r="G170" s="435"/>
      <c r="H170" s="435"/>
      <c r="I170" s="323"/>
      <c r="J170" s="415">
        <f t="shared" si="13"/>
        <v>0</v>
      </c>
      <c r="K170" s="416">
        <f t="shared" si="14"/>
        <v>0</v>
      </c>
    </row>
    <row r="171" spans="1:11">
      <c r="A171" s="337">
        <v>165</v>
      </c>
      <c r="B171" s="296"/>
      <c r="C171" s="435"/>
      <c r="D171" s="435"/>
      <c r="E171" s="323"/>
      <c r="F171" s="299">
        <f t="shared" si="12"/>
        <v>0</v>
      </c>
      <c r="G171" s="435"/>
      <c r="H171" s="435"/>
      <c r="I171" s="323"/>
      <c r="J171" s="415">
        <f t="shared" si="13"/>
        <v>0</v>
      </c>
      <c r="K171" s="416">
        <f t="shared" si="14"/>
        <v>0</v>
      </c>
    </row>
    <row r="172" spans="1:11">
      <c r="A172" s="337">
        <v>166</v>
      </c>
      <c r="B172" s="296"/>
      <c r="C172" s="435"/>
      <c r="D172" s="435"/>
      <c r="E172" s="323"/>
      <c r="F172" s="299">
        <f t="shared" si="12"/>
        <v>0</v>
      </c>
      <c r="G172" s="435"/>
      <c r="H172" s="435"/>
      <c r="I172" s="323"/>
      <c r="J172" s="415">
        <f t="shared" si="13"/>
        <v>0</v>
      </c>
      <c r="K172" s="416">
        <f t="shared" si="14"/>
        <v>0</v>
      </c>
    </row>
    <row r="173" spans="1:11">
      <c r="A173" s="337">
        <v>167</v>
      </c>
      <c r="B173" s="296"/>
      <c r="C173" s="435"/>
      <c r="D173" s="435"/>
      <c r="E173" s="323"/>
      <c r="F173" s="299">
        <f t="shared" si="12"/>
        <v>0</v>
      </c>
      <c r="G173" s="435"/>
      <c r="H173" s="435"/>
      <c r="I173" s="323"/>
      <c r="J173" s="415">
        <f t="shared" si="13"/>
        <v>0</v>
      </c>
      <c r="K173" s="416">
        <f t="shared" si="14"/>
        <v>0</v>
      </c>
    </row>
    <row r="174" spans="1:11">
      <c r="A174" s="337">
        <v>168</v>
      </c>
      <c r="B174" s="296"/>
      <c r="C174" s="435"/>
      <c r="D174" s="435"/>
      <c r="E174" s="323"/>
      <c r="F174" s="299">
        <f t="shared" si="12"/>
        <v>0</v>
      </c>
      <c r="G174" s="435"/>
      <c r="H174" s="435"/>
      <c r="I174" s="323"/>
      <c r="J174" s="415">
        <f t="shared" si="13"/>
        <v>0</v>
      </c>
      <c r="K174" s="416">
        <f t="shared" si="14"/>
        <v>0</v>
      </c>
    </row>
    <row r="175" spans="1:11">
      <c r="A175" s="337">
        <v>169</v>
      </c>
      <c r="B175" s="296"/>
      <c r="C175" s="435"/>
      <c r="D175" s="435"/>
      <c r="E175" s="323"/>
      <c r="F175" s="299">
        <f t="shared" si="12"/>
        <v>0</v>
      </c>
      <c r="G175" s="435"/>
      <c r="H175" s="435"/>
      <c r="I175" s="323"/>
      <c r="J175" s="415">
        <f t="shared" si="13"/>
        <v>0</v>
      </c>
      <c r="K175" s="416">
        <f t="shared" si="14"/>
        <v>0</v>
      </c>
    </row>
    <row r="176" spans="1:11">
      <c r="A176" s="337">
        <v>170</v>
      </c>
      <c r="B176" s="296"/>
      <c r="C176" s="435"/>
      <c r="D176" s="435"/>
      <c r="E176" s="323"/>
      <c r="F176" s="299">
        <f t="shared" si="12"/>
        <v>0</v>
      </c>
      <c r="G176" s="435"/>
      <c r="H176" s="435"/>
      <c r="I176" s="323"/>
      <c r="J176" s="415">
        <f t="shared" si="13"/>
        <v>0</v>
      </c>
      <c r="K176" s="416">
        <f t="shared" si="14"/>
        <v>0</v>
      </c>
    </row>
    <row r="177" spans="1:11">
      <c r="A177" s="337">
        <v>171</v>
      </c>
      <c r="B177" s="296"/>
      <c r="C177" s="435"/>
      <c r="D177" s="435"/>
      <c r="E177" s="323"/>
      <c r="F177" s="299">
        <f t="shared" si="12"/>
        <v>0</v>
      </c>
      <c r="G177" s="435"/>
      <c r="H177" s="435"/>
      <c r="I177" s="323"/>
      <c r="J177" s="415">
        <f t="shared" si="13"/>
        <v>0</v>
      </c>
      <c r="K177" s="416">
        <f t="shared" si="14"/>
        <v>0</v>
      </c>
    </row>
    <row r="178" spans="1:11">
      <c r="A178" s="337">
        <v>172</v>
      </c>
      <c r="B178" s="296"/>
      <c r="C178" s="435"/>
      <c r="D178" s="435"/>
      <c r="E178" s="323"/>
      <c r="F178" s="299">
        <f t="shared" si="12"/>
        <v>0</v>
      </c>
      <c r="G178" s="435"/>
      <c r="H178" s="435"/>
      <c r="I178" s="323"/>
      <c r="J178" s="415">
        <f t="shared" si="13"/>
        <v>0</v>
      </c>
      <c r="K178" s="416">
        <f t="shared" si="14"/>
        <v>0</v>
      </c>
    </row>
    <row r="179" spans="1:11">
      <c r="A179" s="337">
        <v>173</v>
      </c>
      <c r="B179" s="296"/>
      <c r="C179" s="435"/>
      <c r="D179" s="435"/>
      <c r="E179" s="323"/>
      <c r="F179" s="299">
        <f t="shared" si="12"/>
        <v>0</v>
      </c>
      <c r="G179" s="435"/>
      <c r="H179" s="435"/>
      <c r="I179" s="323"/>
      <c r="J179" s="415">
        <f t="shared" si="13"/>
        <v>0</v>
      </c>
      <c r="K179" s="416">
        <f t="shared" si="14"/>
        <v>0</v>
      </c>
    </row>
    <row r="180" spans="1:11">
      <c r="A180" s="337">
        <v>174</v>
      </c>
      <c r="B180" s="296"/>
      <c r="C180" s="435"/>
      <c r="D180" s="435"/>
      <c r="E180" s="323"/>
      <c r="F180" s="299">
        <f t="shared" si="12"/>
        <v>0</v>
      </c>
      <c r="G180" s="435"/>
      <c r="H180" s="435"/>
      <c r="I180" s="323"/>
      <c r="J180" s="415">
        <f t="shared" si="13"/>
        <v>0</v>
      </c>
      <c r="K180" s="416">
        <f t="shared" si="14"/>
        <v>0</v>
      </c>
    </row>
    <row r="181" spans="1:11">
      <c r="A181" s="337">
        <v>175</v>
      </c>
      <c r="B181" s="296"/>
      <c r="C181" s="435"/>
      <c r="D181" s="435"/>
      <c r="E181" s="323"/>
      <c r="F181" s="299">
        <f t="shared" si="12"/>
        <v>0</v>
      </c>
      <c r="G181" s="435"/>
      <c r="H181" s="435"/>
      <c r="I181" s="323"/>
      <c r="J181" s="415">
        <f t="shared" si="13"/>
        <v>0</v>
      </c>
      <c r="K181" s="416">
        <f t="shared" si="14"/>
        <v>0</v>
      </c>
    </row>
    <row r="182" spans="1:11">
      <c r="A182" s="337">
        <v>176</v>
      </c>
      <c r="B182" s="296"/>
      <c r="C182" s="435"/>
      <c r="D182" s="435"/>
      <c r="E182" s="323"/>
      <c r="F182" s="299">
        <f t="shared" si="12"/>
        <v>0</v>
      </c>
      <c r="G182" s="435"/>
      <c r="H182" s="435"/>
      <c r="I182" s="323"/>
      <c r="J182" s="415">
        <f t="shared" si="13"/>
        <v>0</v>
      </c>
      <c r="K182" s="416">
        <f t="shared" si="14"/>
        <v>0</v>
      </c>
    </row>
    <row r="183" spans="1:11">
      <c r="A183" s="337">
        <v>177</v>
      </c>
      <c r="B183" s="296"/>
      <c r="C183" s="435"/>
      <c r="D183" s="435"/>
      <c r="E183" s="323"/>
      <c r="F183" s="299">
        <f t="shared" si="12"/>
        <v>0</v>
      </c>
      <c r="G183" s="435"/>
      <c r="H183" s="435"/>
      <c r="I183" s="323"/>
      <c r="J183" s="415">
        <f t="shared" si="13"/>
        <v>0</v>
      </c>
      <c r="K183" s="416">
        <f t="shared" si="14"/>
        <v>0</v>
      </c>
    </row>
    <row r="184" spans="1:11">
      <c r="A184" s="337">
        <v>178</v>
      </c>
      <c r="B184" s="296"/>
      <c r="C184" s="435"/>
      <c r="D184" s="435"/>
      <c r="E184" s="323"/>
      <c r="F184" s="299">
        <f t="shared" si="12"/>
        <v>0</v>
      </c>
      <c r="G184" s="435"/>
      <c r="H184" s="435"/>
      <c r="I184" s="323"/>
      <c r="J184" s="415">
        <f t="shared" si="13"/>
        <v>0</v>
      </c>
      <c r="K184" s="416">
        <f t="shared" si="14"/>
        <v>0</v>
      </c>
    </row>
    <row r="185" spans="1:11">
      <c r="A185" s="337">
        <v>179</v>
      </c>
      <c r="B185" s="296"/>
      <c r="C185" s="435"/>
      <c r="D185" s="435"/>
      <c r="E185" s="323"/>
      <c r="F185" s="299">
        <f t="shared" si="12"/>
        <v>0</v>
      </c>
      <c r="G185" s="435"/>
      <c r="H185" s="435"/>
      <c r="I185" s="323"/>
      <c r="J185" s="415">
        <f t="shared" si="13"/>
        <v>0</v>
      </c>
      <c r="K185" s="416">
        <f t="shared" si="14"/>
        <v>0</v>
      </c>
    </row>
    <row r="186" spans="1:11">
      <c r="A186" s="337">
        <v>180</v>
      </c>
      <c r="B186" s="296"/>
      <c r="C186" s="435"/>
      <c r="D186" s="435"/>
      <c r="E186" s="323"/>
      <c r="F186" s="299">
        <f t="shared" si="12"/>
        <v>0</v>
      </c>
      <c r="G186" s="435"/>
      <c r="H186" s="435"/>
      <c r="I186" s="323"/>
      <c r="J186" s="415">
        <f t="shared" si="13"/>
        <v>0</v>
      </c>
      <c r="K186" s="416">
        <f t="shared" si="14"/>
        <v>0</v>
      </c>
    </row>
    <row r="187" spans="1:11">
      <c r="A187" s="337">
        <v>181</v>
      </c>
      <c r="B187" s="296"/>
      <c r="C187" s="435"/>
      <c r="D187" s="435"/>
      <c r="E187" s="323"/>
      <c r="F187" s="299">
        <f t="shared" si="12"/>
        <v>0</v>
      </c>
      <c r="G187" s="435"/>
      <c r="H187" s="435"/>
      <c r="I187" s="323"/>
      <c r="J187" s="415">
        <f t="shared" si="13"/>
        <v>0</v>
      </c>
      <c r="K187" s="416">
        <f t="shared" si="14"/>
        <v>0</v>
      </c>
    </row>
    <row r="188" spans="1:11">
      <c r="A188" s="337">
        <v>182</v>
      </c>
      <c r="B188" s="296"/>
      <c r="C188" s="435"/>
      <c r="D188" s="435"/>
      <c r="E188" s="323"/>
      <c r="F188" s="299">
        <f t="shared" si="12"/>
        <v>0</v>
      </c>
      <c r="G188" s="435"/>
      <c r="H188" s="435"/>
      <c r="I188" s="323"/>
      <c r="J188" s="415">
        <f t="shared" si="13"/>
        <v>0</v>
      </c>
      <c r="K188" s="416">
        <f t="shared" si="14"/>
        <v>0</v>
      </c>
    </row>
    <row r="189" spans="1:11">
      <c r="A189" s="337">
        <v>183</v>
      </c>
      <c r="B189" s="296"/>
      <c r="C189" s="435"/>
      <c r="D189" s="435"/>
      <c r="E189" s="323"/>
      <c r="F189" s="299">
        <f t="shared" si="12"/>
        <v>0</v>
      </c>
      <c r="G189" s="435"/>
      <c r="H189" s="435"/>
      <c r="I189" s="323"/>
      <c r="J189" s="415">
        <f t="shared" si="13"/>
        <v>0</v>
      </c>
      <c r="K189" s="416">
        <f t="shared" si="14"/>
        <v>0</v>
      </c>
    </row>
    <row r="190" spans="1:11">
      <c r="A190" s="337">
        <v>184</v>
      </c>
      <c r="B190" s="296"/>
      <c r="C190" s="435"/>
      <c r="D190" s="435"/>
      <c r="E190" s="323"/>
      <c r="F190" s="299">
        <f t="shared" si="12"/>
        <v>0</v>
      </c>
      <c r="G190" s="435"/>
      <c r="H190" s="435"/>
      <c r="I190" s="323"/>
      <c r="J190" s="415">
        <f t="shared" si="13"/>
        <v>0</v>
      </c>
      <c r="K190" s="416">
        <f t="shared" si="14"/>
        <v>0</v>
      </c>
    </row>
    <row r="191" spans="1:11">
      <c r="A191" s="337">
        <v>185</v>
      </c>
      <c r="B191" s="296"/>
      <c r="C191" s="435"/>
      <c r="D191" s="435"/>
      <c r="E191" s="323"/>
      <c r="F191" s="299">
        <f t="shared" si="12"/>
        <v>0</v>
      </c>
      <c r="G191" s="435"/>
      <c r="H191" s="435"/>
      <c r="I191" s="323"/>
      <c r="J191" s="415">
        <f t="shared" si="13"/>
        <v>0</v>
      </c>
      <c r="K191" s="416">
        <f t="shared" si="14"/>
        <v>0</v>
      </c>
    </row>
    <row r="192" spans="1:11">
      <c r="A192" s="337">
        <v>186</v>
      </c>
      <c r="B192" s="296"/>
      <c r="C192" s="435"/>
      <c r="D192" s="435"/>
      <c r="E192" s="323"/>
      <c r="F192" s="299">
        <f t="shared" si="12"/>
        <v>0</v>
      </c>
      <c r="G192" s="435"/>
      <c r="H192" s="435"/>
      <c r="I192" s="323"/>
      <c r="J192" s="415">
        <f t="shared" si="13"/>
        <v>0</v>
      </c>
      <c r="K192" s="416">
        <f t="shared" si="14"/>
        <v>0</v>
      </c>
    </row>
    <row r="193" spans="1:11">
      <c r="A193" s="337">
        <v>187</v>
      </c>
      <c r="B193" s="296"/>
      <c r="C193" s="435"/>
      <c r="D193" s="435"/>
      <c r="E193" s="323"/>
      <c r="F193" s="299">
        <f t="shared" si="12"/>
        <v>0</v>
      </c>
      <c r="G193" s="435"/>
      <c r="H193" s="435"/>
      <c r="I193" s="323"/>
      <c r="J193" s="415">
        <f t="shared" si="13"/>
        <v>0</v>
      </c>
      <c r="K193" s="416">
        <f t="shared" si="14"/>
        <v>0</v>
      </c>
    </row>
    <row r="194" spans="1:11">
      <c r="A194" s="337">
        <v>188</v>
      </c>
      <c r="B194" s="296"/>
      <c r="C194" s="435"/>
      <c r="D194" s="435"/>
      <c r="E194" s="323"/>
      <c r="F194" s="299">
        <f t="shared" si="12"/>
        <v>0</v>
      </c>
      <c r="G194" s="435"/>
      <c r="H194" s="435"/>
      <c r="I194" s="323"/>
      <c r="J194" s="415">
        <f t="shared" si="13"/>
        <v>0</v>
      </c>
      <c r="K194" s="416">
        <f t="shared" si="14"/>
        <v>0</v>
      </c>
    </row>
    <row r="195" spans="1:11">
      <c r="A195" s="337">
        <v>189</v>
      </c>
      <c r="B195" s="296"/>
      <c r="C195" s="435"/>
      <c r="D195" s="435"/>
      <c r="E195" s="323"/>
      <c r="F195" s="299">
        <f t="shared" si="12"/>
        <v>0</v>
      </c>
      <c r="G195" s="435"/>
      <c r="H195" s="435"/>
      <c r="I195" s="323"/>
      <c r="J195" s="415">
        <f t="shared" si="13"/>
        <v>0</v>
      </c>
      <c r="K195" s="416">
        <f t="shared" si="14"/>
        <v>0</v>
      </c>
    </row>
    <row r="196" spans="1:11">
      <c r="A196" s="337">
        <v>190</v>
      </c>
      <c r="B196" s="296"/>
      <c r="C196" s="435"/>
      <c r="D196" s="435"/>
      <c r="E196" s="323"/>
      <c r="F196" s="299">
        <f t="shared" si="12"/>
        <v>0</v>
      </c>
      <c r="G196" s="435"/>
      <c r="H196" s="435"/>
      <c r="I196" s="323"/>
      <c r="J196" s="415">
        <f t="shared" si="13"/>
        <v>0</v>
      </c>
      <c r="K196" s="416">
        <f t="shared" si="14"/>
        <v>0</v>
      </c>
    </row>
    <row r="197" spans="1:11">
      <c r="A197" s="337">
        <v>191</v>
      </c>
      <c r="B197" s="296"/>
      <c r="C197" s="435"/>
      <c r="D197" s="435"/>
      <c r="E197" s="323"/>
      <c r="F197" s="299">
        <f t="shared" si="12"/>
        <v>0</v>
      </c>
      <c r="G197" s="435"/>
      <c r="H197" s="435"/>
      <c r="I197" s="323"/>
      <c r="J197" s="415">
        <f t="shared" si="13"/>
        <v>0</v>
      </c>
      <c r="K197" s="416">
        <f t="shared" si="14"/>
        <v>0</v>
      </c>
    </row>
    <row r="198" spans="1:11">
      <c r="A198" s="337">
        <v>192</v>
      </c>
      <c r="B198" s="296"/>
      <c r="C198" s="435"/>
      <c r="D198" s="435"/>
      <c r="E198" s="323"/>
      <c r="F198" s="299">
        <f t="shared" si="12"/>
        <v>0</v>
      </c>
      <c r="G198" s="435"/>
      <c r="H198" s="435"/>
      <c r="I198" s="323"/>
      <c r="J198" s="415">
        <f t="shared" si="13"/>
        <v>0</v>
      </c>
      <c r="K198" s="416">
        <f t="shared" si="14"/>
        <v>0</v>
      </c>
    </row>
    <row r="199" spans="1:11">
      <c r="A199" s="337">
        <v>193</v>
      </c>
      <c r="B199" s="296"/>
      <c r="C199" s="435"/>
      <c r="D199" s="435"/>
      <c r="E199" s="323"/>
      <c r="F199" s="299">
        <f t="shared" si="12"/>
        <v>0</v>
      </c>
      <c r="G199" s="435"/>
      <c r="H199" s="435"/>
      <c r="I199" s="323"/>
      <c r="J199" s="415">
        <f t="shared" si="13"/>
        <v>0</v>
      </c>
      <c r="K199" s="416">
        <f t="shared" si="14"/>
        <v>0</v>
      </c>
    </row>
    <row r="200" spans="1:11">
      <c r="A200" s="337">
        <v>194</v>
      </c>
      <c r="B200" s="296"/>
      <c r="C200" s="435"/>
      <c r="D200" s="435"/>
      <c r="E200" s="323"/>
      <c r="F200" s="299">
        <f t="shared" si="12"/>
        <v>0</v>
      </c>
      <c r="G200" s="435"/>
      <c r="H200" s="435"/>
      <c r="I200" s="323"/>
      <c r="J200" s="415">
        <f t="shared" si="13"/>
        <v>0</v>
      </c>
      <c r="K200" s="416">
        <f t="shared" si="14"/>
        <v>0</v>
      </c>
    </row>
    <row r="201" spans="1:11">
      <c r="A201" s="337">
        <v>195</v>
      </c>
      <c r="B201" s="296"/>
      <c r="C201" s="435"/>
      <c r="D201" s="435"/>
      <c r="E201" s="323"/>
      <c r="F201" s="299">
        <f t="shared" si="12"/>
        <v>0</v>
      </c>
      <c r="G201" s="435"/>
      <c r="H201" s="435"/>
      <c r="I201" s="323"/>
      <c r="J201" s="415">
        <f t="shared" si="13"/>
        <v>0</v>
      </c>
      <c r="K201" s="416">
        <f t="shared" si="14"/>
        <v>0</v>
      </c>
    </row>
    <row r="202" spans="1:11">
      <c r="A202" s="337">
        <v>196</v>
      </c>
      <c r="B202" s="296"/>
      <c r="C202" s="435"/>
      <c r="D202" s="435"/>
      <c r="E202" s="323"/>
      <c r="F202" s="299">
        <f t="shared" si="12"/>
        <v>0</v>
      </c>
      <c r="G202" s="435"/>
      <c r="H202" s="435"/>
      <c r="I202" s="323"/>
      <c r="J202" s="415">
        <f t="shared" si="13"/>
        <v>0</v>
      </c>
      <c r="K202" s="416">
        <f t="shared" si="14"/>
        <v>0</v>
      </c>
    </row>
    <row r="203" spans="1:11">
      <c r="A203" s="337">
        <v>197</v>
      </c>
      <c r="B203" s="296"/>
      <c r="C203" s="435"/>
      <c r="D203" s="435"/>
      <c r="E203" s="323"/>
      <c r="F203" s="299">
        <f t="shared" si="12"/>
        <v>0</v>
      </c>
      <c r="G203" s="435"/>
      <c r="H203" s="435"/>
      <c r="I203" s="323"/>
      <c r="J203" s="415">
        <f t="shared" si="13"/>
        <v>0</v>
      </c>
      <c r="K203" s="416">
        <f t="shared" si="14"/>
        <v>0</v>
      </c>
    </row>
    <row r="204" spans="1:11">
      <c r="A204" s="337">
        <v>198</v>
      </c>
      <c r="B204" s="296"/>
      <c r="C204" s="435"/>
      <c r="D204" s="435"/>
      <c r="E204" s="323"/>
      <c r="F204" s="299">
        <f t="shared" si="12"/>
        <v>0</v>
      </c>
      <c r="G204" s="435"/>
      <c r="H204" s="435"/>
      <c r="I204" s="323"/>
      <c r="J204" s="415">
        <f t="shared" si="13"/>
        <v>0</v>
      </c>
      <c r="K204" s="416">
        <f t="shared" si="14"/>
        <v>0</v>
      </c>
    </row>
    <row r="205" spans="1:11">
      <c r="A205" s="337">
        <v>199</v>
      </c>
      <c r="B205" s="296"/>
      <c r="C205" s="435"/>
      <c r="D205" s="435"/>
      <c r="E205" s="323"/>
      <c r="F205" s="299">
        <f t="shared" si="12"/>
        <v>0</v>
      </c>
      <c r="G205" s="435"/>
      <c r="H205" s="435"/>
      <c r="I205" s="323"/>
      <c r="J205" s="415">
        <f t="shared" si="13"/>
        <v>0</v>
      </c>
      <c r="K205" s="416">
        <f t="shared" si="14"/>
        <v>0</v>
      </c>
    </row>
    <row r="206" spans="1:11">
      <c r="A206" s="337">
        <v>200</v>
      </c>
      <c r="B206" s="296"/>
      <c r="C206" s="435"/>
      <c r="D206" s="435"/>
      <c r="E206" s="323"/>
      <c r="F206" s="299">
        <f t="shared" si="12"/>
        <v>0</v>
      </c>
      <c r="G206" s="435"/>
      <c r="H206" s="435"/>
      <c r="I206" s="323"/>
      <c r="J206" s="415">
        <f t="shared" si="13"/>
        <v>0</v>
      </c>
      <c r="K206" s="416">
        <f t="shared" si="14"/>
        <v>0</v>
      </c>
    </row>
  </sheetData>
  <sheetProtection algorithmName="SHA-512" hashValue="fFvlmo4bQcMW+vWWGp+Dr1znwEzRMFjg0kTEcDah8ymHkODWDJZ4HK9rdz/DO4KuQeqqEIDJjDojMv6bV6MPMg==" saltValue="dBB07c058HA5aOa68WKMRg==" spinCount="100000" sheet="1" objects="1" scenarios="1"/>
  <protectedRanges>
    <protectedRange sqref="E7:E206" name="Tabel 2a1"/>
    <protectedRange sqref="I7:I206" name="Tabel 2a1_1"/>
  </protectedRanges>
  <mergeCells count="7">
    <mergeCell ref="M7:O7"/>
    <mergeCell ref="A3:A5"/>
    <mergeCell ref="B3:B5"/>
    <mergeCell ref="C3:J3"/>
    <mergeCell ref="K3:K5"/>
    <mergeCell ref="C4:F4"/>
    <mergeCell ref="G4:J4"/>
  </mergeCells>
  <dataValidations count="1">
    <dataValidation type="decimal" operator="greaterThanOrEqual" allowBlank="1" showDropDown="1" showInputMessage="1" showErrorMessage="1" prompt="Data harus diisi dalam bentuk angka" sqref="E7:E206 I7:I206" xr:uid="{CCE76CFD-D8D8-44CF-B7C9-8E63E8790230}">
      <formula1>0</formula1>
    </dataValidation>
  </dataValidations>
  <hyperlinks>
    <hyperlink ref="L1" location="'Daftar Tabel'!A1" display="&lt;&lt;&lt; Daftar Tabel" xr:uid="{00000000-0004-0000-0900-000000000000}"/>
  </hyperlinks>
  <pageMargins left="0.7" right="0.7" top="0.75" bottom="0.75" header="0.3" footer="0.3"/>
  <pageSetup orientation="portrait" horizontalDpi="360" verticalDpi="36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289"/>
  <sheetViews>
    <sheetView zoomScaleNormal="100" workbookViewId="0">
      <pane xSplit="1" ySplit="10" topLeftCell="B47" activePane="bottomRight" state="frozen"/>
      <selection activeCell="O19" sqref="O19"/>
      <selection pane="topRight" activeCell="O19" sqref="O19"/>
      <selection pane="bottomLeft" activeCell="O19" sqref="O19"/>
      <selection pane="bottomRight" activeCell="P59" sqref="P59"/>
    </sheetView>
  </sheetViews>
  <sheetFormatPr defaultColWidth="8.85546875" defaultRowHeight="15"/>
  <cols>
    <col min="1" max="1" width="5.5703125" style="3" customWidth="1"/>
    <col min="2" max="2" width="24.140625" style="3" customWidth="1"/>
    <col min="3" max="7" width="10.5703125" style="3" customWidth="1"/>
    <col min="8" max="8" width="9.85546875" style="3" customWidth="1"/>
    <col min="9" max="9" width="10.5703125" style="3" customWidth="1"/>
    <col min="10" max="11" width="9.42578125" style="3" customWidth="1"/>
    <col min="12" max="12" width="14.5703125" style="3" bestFit="1" customWidth="1"/>
    <col min="13" max="13" width="14" style="3" customWidth="1"/>
    <col min="14" max="16384" width="8.85546875" style="3"/>
  </cols>
  <sheetData>
    <row r="1" spans="1:15">
      <c r="A1" s="3" t="s">
        <v>61</v>
      </c>
      <c r="L1" s="20" t="s">
        <v>14</v>
      </c>
    </row>
    <row r="2" spans="1:15">
      <c r="B2" s="272" t="s">
        <v>1060</v>
      </c>
    </row>
    <row r="3" spans="1:15" hidden="1">
      <c r="B3" s="3" t="s">
        <v>15</v>
      </c>
    </row>
    <row r="4" spans="1:15" hidden="1"/>
    <row r="5" spans="1:15" hidden="1">
      <c r="B5" s="3" t="s">
        <v>16</v>
      </c>
    </row>
    <row r="6" spans="1:15" hidden="1"/>
    <row r="7" spans="1:15" ht="29.45" customHeight="1">
      <c r="A7" s="463" t="s">
        <v>17</v>
      </c>
      <c r="B7" s="463" t="s">
        <v>62</v>
      </c>
      <c r="C7" s="463" t="s">
        <v>63</v>
      </c>
      <c r="D7" s="465" t="s">
        <v>64</v>
      </c>
      <c r="E7" s="466"/>
      <c r="F7" s="466"/>
      <c r="G7" s="466"/>
      <c r="H7" s="466"/>
      <c r="I7" s="467"/>
      <c r="J7" s="463" t="s">
        <v>65</v>
      </c>
      <c r="K7" s="463" t="s">
        <v>66</v>
      </c>
    </row>
    <row r="8" spans="1:15" ht="54.75" customHeight="1">
      <c r="A8" s="495"/>
      <c r="B8" s="495"/>
      <c r="C8" s="495"/>
      <c r="D8" s="465" t="s">
        <v>67</v>
      </c>
      <c r="E8" s="466"/>
      <c r="F8" s="467"/>
      <c r="G8" s="463" t="s">
        <v>42</v>
      </c>
      <c r="H8" s="463" t="s">
        <v>43</v>
      </c>
      <c r="I8" s="463" t="s">
        <v>68</v>
      </c>
      <c r="J8" s="495"/>
      <c r="K8" s="495"/>
    </row>
    <row r="9" spans="1:15" ht="32.1" customHeight="1">
      <c r="A9" s="464"/>
      <c r="B9" s="464"/>
      <c r="C9" s="464"/>
      <c r="D9" s="289" t="s">
        <v>69</v>
      </c>
      <c r="E9" s="289" t="s">
        <v>70</v>
      </c>
      <c r="F9" s="289" t="s">
        <v>71</v>
      </c>
      <c r="G9" s="464"/>
      <c r="H9" s="464"/>
      <c r="I9" s="464"/>
      <c r="J9" s="464"/>
      <c r="K9" s="464"/>
    </row>
    <row r="10" spans="1:15">
      <c r="A10" s="25">
        <v>1</v>
      </c>
      <c r="B10" s="25">
        <v>2</v>
      </c>
      <c r="C10" s="25">
        <v>3</v>
      </c>
      <c r="D10" s="25">
        <v>4</v>
      </c>
      <c r="E10" s="25">
        <v>5</v>
      </c>
      <c r="F10" s="25">
        <v>6</v>
      </c>
      <c r="G10" s="25">
        <v>7</v>
      </c>
      <c r="H10" s="25">
        <v>8</v>
      </c>
      <c r="I10" s="25">
        <v>9</v>
      </c>
      <c r="J10" s="25">
        <v>10</v>
      </c>
      <c r="K10" s="25">
        <v>11</v>
      </c>
    </row>
    <row r="11" spans="1:15" ht="33" customHeight="1">
      <c r="A11" s="295">
        <v>1</v>
      </c>
      <c r="B11" s="296"/>
      <c r="C11" s="290"/>
      <c r="D11" s="323"/>
      <c r="E11" s="323"/>
      <c r="F11" s="323"/>
      <c r="G11" s="323"/>
      <c r="H11" s="323"/>
      <c r="I11" s="323"/>
      <c r="J11" s="419" t="str">
        <f>IF(AND(OR(C11&lt;&gt;"V",C11&lt;&gt;""),SUMPRODUCT(--(D11:I11&lt;&gt;""))=0),"",SUM(D11:I11))</f>
        <v/>
      </c>
      <c r="K11" s="314" t="str">
        <f>IF(J11="","",J11/2)</f>
        <v/>
      </c>
      <c r="L11" s="72"/>
      <c r="M11" s="494" t="s">
        <v>1079</v>
      </c>
      <c r="N11" s="474"/>
      <c r="O11" s="72"/>
    </row>
    <row r="12" spans="1:15" ht="33" customHeight="1">
      <c r="A12" s="295">
        <v>2</v>
      </c>
      <c r="B12" s="296"/>
      <c r="C12" s="290"/>
      <c r="D12" s="323"/>
      <c r="E12" s="323"/>
      <c r="F12" s="323"/>
      <c r="G12" s="323"/>
      <c r="H12" s="323"/>
      <c r="I12" s="323"/>
      <c r="J12" s="419" t="str">
        <f t="shared" ref="J12:J30" si="0">IF(AND(OR(C12&lt;&gt;"V",C12&lt;&gt;""),SUMPRODUCT(--(D12:I12&lt;&gt;""))=0),"",SUM(D12:I12))</f>
        <v/>
      </c>
      <c r="K12" s="314" t="str">
        <f t="shared" ref="K12:K25" si="1">IF(J12="","",J12/2)</f>
        <v/>
      </c>
      <c r="L12" s="72"/>
      <c r="M12" s="72"/>
      <c r="N12" s="72"/>
      <c r="O12" s="72"/>
    </row>
    <row r="13" spans="1:15" ht="33" customHeight="1">
      <c r="A13" s="295">
        <v>3</v>
      </c>
      <c r="B13" s="296"/>
      <c r="C13" s="290"/>
      <c r="D13" s="323"/>
      <c r="E13" s="323"/>
      <c r="F13" s="323"/>
      <c r="G13" s="323"/>
      <c r="H13" s="323"/>
      <c r="I13" s="323"/>
      <c r="J13" s="419" t="str">
        <f t="shared" si="0"/>
        <v/>
      </c>
      <c r="K13" s="314" t="str">
        <f t="shared" si="1"/>
        <v/>
      </c>
      <c r="L13" s="72"/>
      <c r="M13" s="72" t="s">
        <v>1010</v>
      </c>
      <c r="N13" s="315">
        <f>IFERROR(AVERAGEIFS(K11:K757,K11:K757,"&lt;&gt;"),0)</f>
        <v>0</v>
      </c>
      <c r="O13" s="72"/>
    </row>
    <row r="14" spans="1:15" ht="33" customHeight="1">
      <c r="A14" s="295">
        <v>4</v>
      </c>
      <c r="B14" s="296"/>
      <c r="C14" s="290"/>
      <c r="D14" s="323"/>
      <c r="E14" s="323"/>
      <c r="F14" s="323"/>
      <c r="G14" s="323"/>
      <c r="H14" s="323"/>
      <c r="I14" s="323"/>
      <c r="J14" s="419" t="str">
        <f t="shared" si="0"/>
        <v/>
      </c>
      <c r="K14" s="314" t="str">
        <f t="shared" si="1"/>
        <v/>
      </c>
      <c r="L14" s="72"/>
      <c r="M14" s="72" t="s">
        <v>1011</v>
      </c>
      <c r="N14" s="315">
        <f>IFERROR(AVERAGEIFS(K11:K757,K11:K757,"&lt;&gt;"),0)</f>
        <v>0</v>
      </c>
      <c r="O14" s="72"/>
    </row>
    <row r="15" spans="1:15" ht="33" customHeight="1">
      <c r="A15" s="295">
        <v>5</v>
      </c>
      <c r="B15" s="296"/>
      <c r="C15" s="290"/>
      <c r="D15" s="323"/>
      <c r="E15" s="323"/>
      <c r="F15" s="323"/>
      <c r="G15" s="323"/>
      <c r="H15" s="323"/>
      <c r="I15" s="323"/>
      <c r="J15" s="419" t="str">
        <f t="shared" si="0"/>
        <v/>
      </c>
      <c r="K15" s="314" t="str">
        <f t="shared" si="1"/>
        <v/>
      </c>
    </row>
    <row r="16" spans="1:15" ht="33" customHeight="1">
      <c r="A16" s="295">
        <v>6</v>
      </c>
      <c r="B16" s="296"/>
      <c r="C16" s="290"/>
      <c r="D16" s="323"/>
      <c r="E16" s="323"/>
      <c r="F16" s="323"/>
      <c r="G16" s="323"/>
      <c r="H16" s="323"/>
      <c r="I16" s="323"/>
      <c r="J16" s="419" t="str">
        <f t="shared" si="0"/>
        <v/>
      </c>
      <c r="K16" s="314" t="str">
        <f t="shared" si="1"/>
        <v/>
      </c>
    </row>
    <row r="17" spans="1:11" ht="33" customHeight="1">
      <c r="A17" s="295">
        <v>7</v>
      </c>
      <c r="B17" s="296"/>
      <c r="C17" s="290"/>
      <c r="D17" s="323"/>
      <c r="E17" s="323"/>
      <c r="F17" s="323"/>
      <c r="G17" s="323"/>
      <c r="H17" s="323"/>
      <c r="I17" s="323"/>
      <c r="J17" s="419" t="str">
        <f t="shared" si="0"/>
        <v/>
      </c>
      <c r="K17" s="314" t="str">
        <f t="shared" si="1"/>
        <v/>
      </c>
    </row>
    <row r="18" spans="1:11" ht="33" customHeight="1">
      <c r="A18" s="295">
        <v>8</v>
      </c>
      <c r="B18" s="296"/>
      <c r="C18" s="290"/>
      <c r="D18" s="323"/>
      <c r="E18" s="323"/>
      <c r="F18" s="323"/>
      <c r="G18" s="323"/>
      <c r="H18" s="323"/>
      <c r="I18" s="323"/>
      <c r="J18" s="419" t="str">
        <f t="shared" si="0"/>
        <v/>
      </c>
      <c r="K18" s="314" t="str">
        <f t="shared" si="1"/>
        <v/>
      </c>
    </row>
    <row r="19" spans="1:11" ht="33" customHeight="1">
      <c r="A19" s="295">
        <v>9</v>
      </c>
      <c r="B19" s="296"/>
      <c r="C19" s="290"/>
      <c r="D19" s="323"/>
      <c r="E19" s="323"/>
      <c r="F19" s="323"/>
      <c r="G19" s="323"/>
      <c r="H19" s="323"/>
      <c r="I19" s="323"/>
      <c r="J19" s="419" t="str">
        <f t="shared" si="0"/>
        <v/>
      </c>
      <c r="K19" s="314" t="str">
        <f>IF(J19="","",J19/2)</f>
        <v/>
      </c>
    </row>
    <row r="20" spans="1:11" ht="33" customHeight="1">
      <c r="A20" s="295">
        <v>10</v>
      </c>
      <c r="B20" s="296"/>
      <c r="C20" s="290"/>
      <c r="D20" s="323"/>
      <c r="E20" s="323"/>
      <c r="F20" s="323"/>
      <c r="G20" s="323"/>
      <c r="H20" s="323"/>
      <c r="I20" s="323"/>
      <c r="J20" s="419" t="str">
        <f t="shared" si="0"/>
        <v/>
      </c>
      <c r="K20" s="314" t="str">
        <f t="shared" si="1"/>
        <v/>
      </c>
    </row>
    <row r="21" spans="1:11" ht="33" customHeight="1">
      <c r="A21" s="295">
        <v>11</v>
      </c>
      <c r="B21" s="296"/>
      <c r="C21" s="290"/>
      <c r="D21" s="323"/>
      <c r="E21" s="323"/>
      <c r="F21" s="323"/>
      <c r="G21" s="323"/>
      <c r="H21" s="323"/>
      <c r="I21" s="323"/>
      <c r="J21" s="419" t="str">
        <f t="shared" si="0"/>
        <v/>
      </c>
      <c r="K21" s="314" t="str">
        <f t="shared" si="1"/>
        <v/>
      </c>
    </row>
    <row r="22" spans="1:11" ht="33" customHeight="1">
      <c r="A22" s="295">
        <v>12</v>
      </c>
      <c r="B22" s="296"/>
      <c r="C22" s="290"/>
      <c r="D22" s="323"/>
      <c r="E22" s="323"/>
      <c r="F22" s="323"/>
      <c r="G22" s="323"/>
      <c r="H22" s="323"/>
      <c r="I22" s="323"/>
      <c r="J22" s="419" t="str">
        <f t="shared" si="0"/>
        <v/>
      </c>
      <c r="K22" s="314" t="str">
        <f t="shared" si="1"/>
        <v/>
      </c>
    </row>
    <row r="23" spans="1:11" ht="33" customHeight="1">
      <c r="A23" s="295">
        <v>13</v>
      </c>
      <c r="B23" s="296"/>
      <c r="C23" s="290"/>
      <c r="D23" s="323"/>
      <c r="E23" s="323"/>
      <c r="F23" s="323"/>
      <c r="G23" s="323"/>
      <c r="H23" s="323"/>
      <c r="I23" s="323"/>
      <c r="J23" s="419" t="str">
        <f t="shared" si="0"/>
        <v/>
      </c>
      <c r="K23" s="314" t="str">
        <f t="shared" si="1"/>
        <v/>
      </c>
    </row>
    <row r="24" spans="1:11" ht="33" customHeight="1">
      <c r="A24" s="295">
        <v>14</v>
      </c>
      <c r="B24" s="296"/>
      <c r="C24" s="290"/>
      <c r="D24" s="323"/>
      <c r="E24" s="323"/>
      <c r="F24" s="323"/>
      <c r="G24" s="323"/>
      <c r="H24" s="323"/>
      <c r="I24" s="323"/>
      <c r="J24" s="419" t="str">
        <f t="shared" si="0"/>
        <v/>
      </c>
      <c r="K24" s="314" t="str">
        <f t="shared" si="1"/>
        <v/>
      </c>
    </row>
    <row r="25" spans="1:11" ht="33" customHeight="1">
      <c r="A25" s="295">
        <v>15</v>
      </c>
      <c r="B25" s="296"/>
      <c r="C25" s="290"/>
      <c r="D25" s="323"/>
      <c r="E25" s="323"/>
      <c r="F25" s="323"/>
      <c r="G25" s="323"/>
      <c r="H25" s="323"/>
      <c r="I25" s="323"/>
      <c r="J25" s="419" t="str">
        <f t="shared" si="0"/>
        <v/>
      </c>
      <c r="K25" s="314" t="str">
        <f t="shared" si="1"/>
        <v/>
      </c>
    </row>
    <row r="26" spans="1:11" ht="33" customHeight="1">
      <c r="A26" s="295">
        <v>16</v>
      </c>
      <c r="B26" s="296"/>
      <c r="C26" s="290"/>
      <c r="D26" s="323"/>
      <c r="E26" s="323"/>
      <c r="F26" s="323"/>
      <c r="G26" s="323"/>
      <c r="H26" s="323"/>
      <c r="I26" s="323"/>
      <c r="J26" s="419" t="str">
        <f t="shared" si="0"/>
        <v/>
      </c>
      <c r="K26" s="314" t="str">
        <f t="shared" ref="K26:K30" si="2">IF(J26="","",J26/2)</f>
        <v/>
      </c>
    </row>
    <row r="27" spans="1:11" ht="33" customHeight="1">
      <c r="A27" s="295">
        <v>17</v>
      </c>
      <c r="B27" s="296"/>
      <c r="C27" s="290"/>
      <c r="D27" s="323"/>
      <c r="E27" s="323"/>
      <c r="F27" s="323"/>
      <c r="G27" s="323"/>
      <c r="H27" s="323"/>
      <c r="I27" s="323"/>
      <c r="J27" s="419" t="str">
        <f t="shared" si="0"/>
        <v/>
      </c>
      <c r="K27" s="314" t="str">
        <f t="shared" si="2"/>
        <v/>
      </c>
    </row>
    <row r="28" spans="1:11" ht="33" customHeight="1">
      <c r="A28" s="295">
        <v>18</v>
      </c>
      <c r="B28" s="296"/>
      <c r="C28" s="290"/>
      <c r="D28" s="323"/>
      <c r="E28" s="323"/>
      <c r="F28" s="323"/>
      <c r="G28" s="323"/>
      <c r="H28" s="323"/>
      <c r="I28" s="323"/>
      <c r="J28" s="419" t="str">
        <f t="shared" si="0"/>
        <v/>
      </c>
      <c r="K28" s="314" t="str">
        <f t="shared" si="2"/>
        <v/>
      </c>
    </row>
    <row r="29" spans="1:11" ht="33" customHeight="1">
      <c r="A29" s="295">
        <v>19</v>
      </c>
      <c r="B29" s="296"/>
      <c r="C29" s="290"/>
      <c r="D29" s="323"/>
      <c r="E29" s="323"/>
      <c r="F29" s="323"/>
      <c r="G29" s="323"/>
      <c r="H29" s="323"/>
      <c r="I29" s="323"/>
      <c r="J29" s="419" t="str">
        <f t="shared" si="0"/>
        <v/>
      </c>
      <c r="K29" s="314" t="str">
        <f t="shared" si="2"/>
        <v/>
      </c>
    </row>
    <row r="30" spans="1:11" ht="33" customHeight="1">
      <c r="A30" s="295">
        <v>20</v>
      </c>
      <c r="B30" s="296"/>
      <c r="C30" s="290"/>
      <c r="D30" s="323"/>
      <c r="E30" s="323"/>
      <c r="F30" s="323"/>
      <c r="G30" s="323"/>
      <c r="H30" s="323"/>
      <c r="I30" s="323"/>
      <c r="J30" s="419" t="str">
        <f t="shared" si="0"/>
        <v/>
      </c>
      <c r="K30" s="314" t="str">
        <f t="shared" si="2"/>
        <v/>
      </c>
    </row>
    <row r="31" spans="1:11" ht="33" customHeight="1">
      <c r="A31" s="295">
        <v>21</v>
      </c>
      <c r="B31" s="296"/>
      <c r="C31" s="290"/>
      <c r="D31" s="323"/>
      <c r="E31" s="323"/>
      <c r="F31" s="323"/>
      <c r="G31" s="323"/>
      <c r="H31" s="323"/>
      <c r="I31" s="323"/>
      <c r="J31" s="419" t="str">
        <f t="shared" ref="J31:J53" si="3">IF(AND(OR(C31&lt;&gt;"V",C31&lt;&gt;""),SUMPRODUCT(--(D31:I31&lt;&gt;""))=0),"",SUM(D31:I31))</f>
        <v/>
      </c>
      <c r="K31" s="314" t="str">
        <f t="shared" ref="K31:K53" si="4">IF(J31="","",J31/2)</f>
        <v/>
      </c>
    </row>
    <row r="32" spans="1:11" ht="33" customHeight="1">
      <c r="A32" s="295">
        <v>22</v>
      </c>
      <c r="B32" s="296"/>
      <c r="C32" s="290"/>
      <c r="D32" s="323"/>
      <c r="E32" s="323"/>
      <c r="F32" s="323"/>
      <c r="G32" s="323"/>
      <c r="H32" s="323"/>
      <c r="I32" s="323"/>
      <c r="J32" s="419" t="str">
        <f t="shared" si="3"/>
        <v/>
      </c>
      <c r="K32" s="314" t="str">
        <f t="shared" si="4"/>
        <v/>
      </c>
    </row>
    <row r="33" spans="1:11" ht="33" customHeight="1">
      <c r="A33" s="295">
        <v>23</v>
      </c>
      <c r="B33" s="296"/>
      <c r="C33" s="290"/>
      <c r="D33" s="323"/>
      <c r="E33" s="323"/>
      <c r="F33" s="323"/>
      <c r="G33" s="323"/>
      <c r="H33" s="323"/>
      <c r="I33" s="323"/>
      <c r="J33" s="419" t="str">
        <f t="shared" si="3"/>
        <v/>
      </c>
      <c r="K33" s="314" t="str">
        <f t="shared" si="4"/>
        <v/>
      </c>
    </row>
    <row r="34" spans="1:11" ht="33" customHeight="1">
      <c r="A34" s="295">
        <v>24</v>
      </c>
      <c r="B34" s="296"/>
      <c r="C34" s="290"/>
      <c r="D34" s="323"/>
      <c r="E34" s="323"/>
      <c r="F34" s="323"/>
      <c r="G34" s="323"/>
      <c r="H34" s="323"/>
      <c r="I34" s="323"/>
      <c r="J34" s="419" t="str">
        <f t="shared" si="3"/>
        <v/>
      </c>
      <c r="K34" s="314" t="str">
        <f t="shared" si="4"/>
        <v/>
      </c>
    </row>
    <row r="35" spans="1:11" ht="33" customHeight="1">
      <c r="A35" s="295">
        <v>25</v>
      </c>
      <c r="B35" s="296"/>
      <c r="C35" s="290"/>
      <c r="D35" s="323"/>
      <c r="E35" s="323"/>
      <c r="F35" s="323"/>
      <c r="G35" s="323"/>
      <c r="H35" s="323"/>
      <c r="I35" s="323"/>
      <c r="J35" s="419" t="str">
        <f t="shared" si="3"/>
        <v/>
      </c>
      <c r="K35" s="314" t="str">
        <f t="shared" si="4"/>
        <v/>
      </c>
    </row>
    <row r="36" spans="1:11" ht="33" customHeight="1">
      <c r="A36" s="295">
        <v>26</v>
      </c>
      <c r="B36" s="296"/>
      <c r="C36" s="290"/>
      <c r="D36" s="323"/>
      <c r="E36" s="323"/>
      <c r="F36" s="323"/>
      <c r="G36" s="323"/>
      <c r="H36" s="323"/>
      <c r="I36" s="323"/>
      <c r="J36" s="419" t="str">
        <f t="shared" si="3"/>
        <v/>
      </c>
      <c r="K36" s="314" t="str">
        <f t="shared" si="4"/>
        <v/>
      </c>
    </row>
    <row r="37" spans="1:11" ht="33" customHeight="1">
      <c r="A37" s="295">
        <v>27</v>
      </c>
      <c r="B37" s="296"/>
      <c r="C37" s="290"/>
      <c r="D37" s="323"/>
      <c r="E37" s="323"/>
      <c r="F37" s="323"/>
      <c r="G37" s="323"/>
      <c r="H37" s="323"/>
      <c r="I37" s="323"/>
      <c r="J37" s="419" t="str">
        <f t="shared" si="3"/>
        <v/>
      </c>
      <c r="K37" s="314" t="str">
        <f t="shared" si="4"/>
        <v/>
      </c>
    </row>
    <row r="38" spans="1:11" ht="33" customHeight="1">
      <c r="A38" s="295">
        <v>28</v>
      </c>
      <c r="B38" s="296"/>
      <c r="C38" s="290"/>
      <c r="D38" s="323"/>
      <c r="E38" s="323"/>
      <c r="F38" s="323"/>
      <c r="G38" s="323"/>
      <c r="H38" s="323"/>
      <c r="I38" s="323"/>
      <c r="J38" s="419" t="str">
        <f t="shared" si="3"/>
        <v/>
      </c>
      <c r="K38" s="314" t="str">
        <f t="shared" si="4"/>
        <v/>
      </c>
    </row>
    <row r="39" spans="1:11" ht="33" customHeight="1">
      <c r="A39" s="295">
        <v>29</v>
      </c>
      <c r="B39" s="296"/>
      <c r="C39" s="290"/>
      <c r="D39" s="323"/>
      <c r="E39" s="323"/>
      <c r="F39" s="323"/>
      <c r="G39" s="323"/>
      <c r="H39" s="323"/>
      <c r="I39" s="323"/>
      <c r="J39" s="419" t="str">
        <f t="shared" si="3"/>
        <v/>
      </c>
      <c r="K39" s="314" t="str">
        <f t="shared" si="4"/>
        <v/>
      </c>
    </row>
    <row r="40" spans="1:11" ht="33" customHeight="1">
      <c r="A40" s="295">
        <v>30</v>
      </c>
      <c r="B40" s="296"/>
      <c r="C40" s="290"/>
      <c r="D40" s="323"/>
      <c r="E40" s="323"/>
      <c r="F40" s="323"/>
      <c r="G40" s="323"/>
      <c r="H40" s="323"/>
      <c r="I40" s="323"/>
      <c r="J40" s="419" t="str">
        <f t="shared" si="3"/>
        <v/>
      </c>
      <c r="K40" s="314" t="str">
        <f t="shared" si="4"/>
        <v/>
      </c>
    </row>
    <row r="41" spans="1:11" ht="33" customHeight="1">
      <c r="A41" s="295">
        <v>31</v>
      </c>
      <c r="B41" s="296"/>
      <c r="C41" s="290"/>
      <c r="D41" s="323"/>
      <c r="E41" s="323"/>
      <c r="F41" s="323"/>
      <c r="G41" s="323"/>
      <c r="H41" s="323"/>
      <c r="I41" s="323"/>
      <c r="J41" s="419" t="str">
        <f t="shared" si="3"/>
        <v/>
      </c>
      <c r="K41" s="314" t="str">
        <f t="shared" si="4"/>
        <v/>
      </c>
    </row>
    <row r="42" spans="1:11" ht="33" customHeight="1">
      <c r="A42" s="295">
        <v>32</v>
      </c>
      <c r="B42" s="296"/>
      <c r="C42" s="290"/>
      <c r="D42" s="323"/>
      <c r="E42" s="323"/>
      <c r="F42" s="323"/>
      <c r="G42" s="323"/>
      <c r="H42" s="323"/>
      <c r="I42" s="323"/>
      <c r="J42" s="419" t="str">
        <f t="shared" si="3"/>
        <v/>
      </c>
      <c r="K42" s="314" t="str">
        <f t="shared" si="4"/>
        <v/>
      </c>
    </row>
    <row r="43" spans="1:11" ht="33" customHeight="1">
      <c r="A43" s="295">
        <v>33</v>
      </c>
      <c r="B43" s="296"/>
      <c r="C43" s="290"/>
      <c r="D43" s="323"/>
      <c r="E43" s="323"/>
      <c r="F43" s="323"/>
      <c r="G43" s="323"/>
      <c r="H43" s="323"/>
      <c r="I43" s="323"/>
      <c r="J43" s="419" t="str">
        <f t="shared" si="3"/>
        <v/>
      </c>
      <c r="K43" s="314" t="str">
        <f t="shared" si="4"/>
        <v/>
      </c>
    </row>
    <row r="44" spans="1:11" ht="33" customHeight="1">
      <c r="A44" s="295">
        <v>34</v>
      </c>
      <c r="B44" s="296"/>
      <c r="C44" s="290"/>
      <c r="D44" s="323"/>
      <c r="E44" s="323"/>
      <c r="F44" s="323"/>
      <c r="G44" s="323"/>
      <c r="H44" s="323"/>
      <c r="I44" s="323"/>
      <c r="J44" s="419" t="str">
        <f t="shared" si="3"/>
        <v/>
      </c>
      <c r="K44" s="314" t="str">
        <f t="shared" si="4"/>
        <v/>
      </c>
    </row>
    <row r="45" spans="1:11" ht="33" customHeight="1">
      <c r="A45" s="295">
        <v>35</v>
      </c>
      <c r="B45" s="296"/>
      <c r="C45" s="290"/>
      <c r="D45" s="323"/>
      <c r="E45" s="323"/>
      <c r="F45" s="323"/>
      <c r="G45" s="323"/>
      <c r="H45" s="323"/>
      <c r="I45" s="323"/>
      <c r="J45" s="419" t="str">
        <f t="shared" si="3"/>
        <v/>
      </c>
      <c r="K45" s="314" t="str">
        <f t="shared" si="4"/>
        <v/>
      </c>
    </row>
    <row r="46" spans="1:11" ht="33" customHeight="1">
      <c r="A46" s="295">
        <v>36</v>
      </c>
      <c r="B46" s="296"/>
      <c r="C46" s="290"/>
      <c r="D46" s="323"/>
      <c r="E46" s="323"/>
      <c r="F46" s="323"/>
      <c r="G46" s="323"/>
      <c r="H46" s="323"/>
      <c r="I46" s="323"/>
      <c r="J46" s="419" t="str">
        <f t="shared" si="3"/>
        <v/>
      </c>
      <c r="K46" s="314" t="str">
        <f t="shared" si="4"/>
        <v/>
      </c>
    </row>
    <row r="47" spans="1:11" ht="33" customHeight="1">
      <c r="A47" s="295">
        <v>37</v>
      </c>
      <c r="B47" s="296"/>
      <c r="C47" s="290"/>
      <c r="D47" s="323"/>
      <c r="E47" s="323"/>
      <c r="F47" s="323"/>
      <c r="G47" s="323"/>
      <c r="H47" s="323"/>
      <c r="I47" s="323"/>
      <c r="J47" s="419" t="str">
        <f t="shared" si="3"/>
        <v/>
      </c>
      <c r="K47" s="314" t="str">
        <f t="shared" si="4"/>
        <v/>
      </c>
    </row>
    <row r="48" spans="1:11" ht="33" customHeight="1">
      <c r="A48" s="295">
        <v>38</v>
      </c>
      <c r="B48" s="296"/>
      <c r="C48" s="290"/>
      <c r="D48" s="323"/>
      <c r="E48" s="323"/>
      <c r="F48" s="323"/>
      <c r="G48" s="323"/>
      <c r="H48" s="323"/>
      <c r="I48" s="323"/>
      <c r="J48" s="419" t="str">
        <f t="shared" si="3"/>
        <v/>
      </c>
      <c r="K48" s="314" t="str">
        <f t="shared" si="4"/>
        <v/>
      </c>
    </row>
    <row r="49" spans="1:11" ht="33" customHeight="1">
      <c r="A49" s="295">
        <v>39</v>
      </c>
      <c r="B49" s="296"/>
      <c r="C49" s="290"/>
      <c r="D49" s="323"/>
      <c r="E49" s="323"/>
      <c r="F49" s="323"/>
      <c r="G49" s="323"/>
      <c r="H49" s="323"/>
      <c r="I49" s="323"/>
      <c r="J49" s="419" t="str">
        <f t="shared" si="3"/>
        <v/>
      </c>
      <c r="K49" s="314" t="str">
        <f t="shared" si="4"/>
        <v/>
      </c>
    </row>
    <row r="50" spans="1:11" ht="33" customHeight="1">
      <c r="A50" s="295">
        <v>40</v>
      </c>
      <c r="B50" s="296"/>
      <c r="C50" s="290"/>
      <c r="D50" s="323"/>
      <c r="E50" s="323"/>
      <c r="F50" s="323"/>
      <c r="G50" s="323"/>
      <c r="H50" s="323"/>
      <c r="I50" s="323"/>
      <c r="J50" s="419" t="str">
        <f t="shared" si="3"/>
        <v/>
      </c>
      <c r="K50" s="314" t="str">
        <f t="shared" si="4"/>
        <v/>
      </c>
    </row>
    <row r="51" spans="1:11" ht="33" customHeight="1">
      <c r="A51" s="295">
        <v>41</v>
      </c>
      <c r="B51" s="296"/>
      <c r="C51" s="290"/>
      <c r="D51" s="323"/>
      <c r="E51" s="323"/>
      <c r="F51" s="323"/>
      <c r="G51" s="323"/>
      <c r="H51" s="323"/>
      <c r="I51" s="323"/>
      <c r="J51" s="419" t="str">
        <f t="shared" si="3"/>
        <v/>
      </c>
      <c r="K51" s="314" t="str">
        <f t="shared" si="4"/>
        <v/>
      </c>
    </row>
    <row r="52" spans="1:11" ht="33" customHeight="1">
      <c r="A52" s="295">
        <v>42</v>
      </c>
      <c r="B52" s="296"/>
      <c r="C52" s="290"/>
      <c r="D52" s="323"/>
      <c r="E52" s="323"/>
      <c r="F52" s="323"/>
      <c r="G52" s="323"/>
      <c r="H52" s="323"/>
      <c r="I52" s="323"/>
      <c r="J52" s="419" t="str">
        <f t="shared" si="3"/>
        <v/>
      </c>
      <c r="K52" s="314" t="str">
        <f t="shared" si="4"/>
        <v/>
      </c>
    </row>
    <row r="53" spans="1:11" ht="33" customHeight="1">
      <c r="A53" s="295">
        <v>43</v>
      </c>
      <c r="B53" s="296"/>
      <c r="C53" s="290"/>
      <c r="D53" s="323"/>
      <c r="E53" s="323"/>
      <c r="F53" s="323"/>
      <c r="G53" s="323"/>
      <c r="H53" s="323"/>
      <c r="I53" s="323"/>
      <c r="J53" s="419" t="str">
        <f t="shared" si="3"/>
        <v/>
      </c>
      <c r="K53" s="314" t="str">
        <f t="shared" si="4"/>
        <v/>
      </c>
    </row>
    <row r="54" spans="1:11" ht="33" customHeight="1">
      <c r="A54" s="295">
        <v>44</v>
      </c>
      <c r="B54" s="296"/>
      <c r="C54" s="290"/>
      <c r="D54" s="323"/>
      <c r="E54" s="323"/>
      <c r="F54" s="323"/>
      <c r="G54" s="323"/>
      <c r="H54" s="323"/>
      <c r="I54" s="323"/>
      <c r="J54" s="419" t="str">
        <f t="shared" ref="J54:J60" si="5">IF(AND(OR(C54&lt;&gt;"V",C54&lt;&gt;""),SUMPRODUCT(--(D54:I54&lt;&gt;""))=0),"",SUM(D54:I54))</f>
        <v/>
      </c>
      <c r="K54" s="314" t="str">
        <f t="shared" ref="K54:K60" si="6">IF(J54="","",J54/2)</f>
        <v/>
      </c>
    </row>
    <row r="55" spans="1:11" ht="33" customHeight="1">
      <c r="A55" s="295">
        <v>45</v>
      </c>
      <c r="B55" s="296"/>
      <c r="C55" s="290"/>
      <c r="D55" s="323"/>
      <c r="E55" s="323"/>
      <c r="F55" s="323"/>
      <c r="G55" s="323"/>
      <c r="H55" s="323"/>
      <c r="I55" s="323"/>
      <c r="J55" s="419" t="str">
        <f t="shared" si="5"/>
        <v/>
      </c>
      <c r="K55" s="314" t="str">
        <f t="shared" si="6"/>
        <v/>
      </c>
    </row>
    <row r="56" spans="1:11" ht="33" customHeight="1">
      <c r="A56" s="295">
        <v>46</v>
      </c>
      <c r="B56" s="296"/>
      <c r="C56" s="290"/>
      <c r="D56" s="323"/>
      <c r="E56" s="323"/>
      <c r="F56" s="323"/>
      <c r="G56" s="323"/>
      <c r="H56" s="323"/>
      <c r="I56" s="323"/>
      <c r="J56" s="419" t="str">
        <f t="shared" si="5"/>
        <v/>
      </c>
      <c r="K56" s="314" t="str">
        <f t="shared" si="6"/>
        <v/>
      </c>
    </row>
    <row r="57" spans="1:11" ht="33" customHeight="1">
      <c r="A57" s="295">
        <v>47</v>
      </c>
      <c r="B57" s="296"/>
      <c r="C57" s="290"/>
      <c r="D57" s="323"/>
      <c r="E57" s="323"/>
      <c r="F57" s="323"/>
      <c r="G57" s="323"/>
      <c r="H57" s="323"/>
      <c r="I57" s="323"/>
      <c r="J57" s="419" t="str">
        <f t="shared" si="5"/>
        <v/>
      </c>
      <c r="K57" s="314" t="str">
        <f t="shared" si="6"/>
        <v/>
      </c>
    </row>
    <row r="58" spans="1:11" ht="33" customHeight="1">
      <c r="A58" s="295">
        <v>48</v>
      </c>
      <c r="B58" s="296"/>
      <c r="C58" s="290"/>
      <c r="D58" s="323"/>
      <c r="E58" s="323"/>
      <c r="F58" s="323"/>
      <c r="G58" s="323"/>
      <c r="H58" s="323"/>
      <c r="I58" s="323"/>
      <c r="J58" s="419" t="str">
        <f t="shared" si="5"/>
        <v/>
      </c>
      <c r="K58" s="314" t="str">
        <f t="shared" si="6"/>
        <v/>
      </c>
    </row>
    <row r="59" spans="1:11" ht="33" customHeight="1">
      <c r="A59" s="295">
        <v>49</v>
      </c>
      <c r="B59" s="296"/>
      <c r="C59" s="290"/>
      <c r="D59" s="323"/>
      <c r="E59" s="323"/>
      <c r="F59" s="323"/>
      <c r="G59" s="323"/>
      <c r="H59" s="323"/>
      <c r="I59" s="323"/>
      <c r="J59" s="419" t="str">
        <f t="shared" si="5"/>
        <v/>
      </c>
      <c r="K59" s="314" t="str">
        <f t="shared" si="6"/>
        <v/>
      </c>
    </row>
    <row r="60" spans="1:11" ht="36" customHeight="1">
      <c r="A60" s="295">
        <v>50</v>
      </c>
      <c r="B60" s="296"/>
      <c r="C60" s="290"/>
      <c r="D60" s="323"/>
      <c r="E60" s="323"/>
      <c r="F60" s="323"/>
      <c r="G60" s="323"/>
      <c r="H60" s="323"/>
      <c r="I60" s="323"/>
      <c r="J60" s="419" t="str">
        <f t="shared" si="5"/>
        <v/>
      </c>
      <c r="K60" s="314" t="str">
        <f t="shared" si="6"/>
        <v/>
      </c>
    </row>
    <row r="61" spans="1:11" ht="36" customHeight="1">
      <c r="A61" s="295">
        <v>51</v>
      </c>
      <c r="B61" s="296"/>
      <c r="C61" s="290"/>
      <c r="D61" s="323"/>
      <c r="E61" s="323"/>
      <c r="F61" s="323"/>
      <c r="G61" s="323"/>
      <c r="H61" s="323"/>
      <c r="I61" s="323"/>
      <c r="J61" s="419" t="str">
        <f t="shared" ref="J61:J124" si="7">IF(AND(OR(C61&lt;&gt;"V",C61&lt;&gt;""),SUMPRODUCT(--(D61:I61&lt;&gt;""))=0),"",SUM(D61:I61))</f>
        <v/>
      </c>
      <c r="K61" s="314" t="str">
        <f t="shared" ref="K61:K124" si="8">IF(J61="","",J61/2)</f>
        <v/>
      </c>
    </row>
    <row r="62" spans="1:11" ht="36" customHeight="1">
      <c r="A62" s="295">
        <v>52</v>
      </c>
      <c r="B62" s="296"/>
      <c r="C62" s="290"/>
      <c r="D62" s="323"/>
      <c r="E62" s="323"/>
      <c r="F62" s="323"/>
      <c r="G62" s="323"/>
      <c r="H62" s="323"/>
      <c r="I62" s="323"/>
      <c r="J62" s="419" t="str">
        <f t="shared" si="7"/>
        <v/>
      </c>
      <c r="K62" s="314" t="str">
        <f t="shared" si="8"/>
        <v/>
      </c>
    </row>
    <row r="63" spans="1:11" ht="36" customHeight="1">
      <c r="A63" s="295">
        <v>53</v>
      </c>
      <c r="B63" s="296"/>
      <c r="C63" s="290"/>
      <c r="D63" s="323"/>
      <c r="E63" s="323"/>
      <c r="F63" s="323"/>
      <c r="G63" s="323"/>
      <c r="H63" s="323"/>
      <c r="I63" s="323"/>
      <c r="J63" s="419" t="str">
        <f t="shared" si="7"/>
        <v/>
      </c>
      <c r="K63" s="314" t="str">
        <f t="shared" si="8"/>
        <v/>
      </c>
    </row>
    <row r="64" spans="1:11" ht="36" customHeight="1">
      <c r="A64" s="295">
        <v>54</v>
      </c>
      <c r="B64" s="296"/>
      <c r="C64" s="290"/>
      <c r="D64" s="323"/>
      <c r="E64" s="323"/>
      <c r="F64" s="323"/>
      <c r="G64" s="323"/>
      <c r="H64" s="323"/>
      <c r="I64" s="323"/>
      <c r="J64" s="419" t="str">
        <f t="shared" si="7"/>
        <v/>
      </c>
      <c r="K64" s="314" t="str">
        <f t="shared" si="8"/>
        <v/>
      </c>
    </row>
    <row r="65" spans="1:11" ht="36" customHeight="1">
      <c r="A65" s="295">
        <v>55</v>
      </c>
      <c r="B65" s="296"/>
      <c r="C65" s="290"/>
      <c r="D65" s="323"/>
      <c r="E65" s="323"/>
      <c r="F65" s="323"/>
      <c r="G65" s="323"/>
      <c r="H65" s="323"/>
      <c r="I65" s="323"/>
      <c r="J65" s="419" t="str">
        <f t="shared" si="7"/>
        <v/>
      </c>
      <c r="K65" s="314" t="str">
        <f t="shared" si="8"/>
        <v/>
      </c>
    </row>
    <row r="66" spans="1:11" ht="36" customHeight="1">
      <c r="A66" s="295">
        <v>56</v>
      </c>
      <c r="B66" s="296"/>
      <c r="C66" s="290"/>
      <c r="D66" s="323"/>
      <c r="E66" s="323"/>
      <c r="F66" s="323"/>
      <c r="G66" s="323"/>
      <c r="H66" s="323"/>
      <c r="I66" s="323"/>
      <c r="J66" s="419" t="str">
        <f t="shared" si="7"/>
        <v/>
      </c>
      <c r="K66" s="314" t="str">
        <f t="shared" si="8"/>
        <v/>
      </c>
    </row>
    <row r="67" spans="1:11" ht="36" customHeight="1">
      <c r="A67" s="295">
        <v>57</v>
      </c>
      <c r="B67" s="296"/>
      <c r="C67" s="290"/>
      <c r="D67" s="323"/>
      <c r="E67" s="323"/>
      <c r="F67" s="323"/>
      <c r="G67" s="323"/>
      <c r="H67" s="323"/>
      <c r="I67" s="323"/>
      <c r="J67" s="419" t="str">
        <f t="shared" si="7"/>
        <v/>
      </c>
      <c r="K67" s="314" t="str">
        <f t="shared" si="8"/>
        <v/>
      </c>
    </row>
    <row r="68" spans="1:11" ht="36" customHeight="1">
      <c r="A68" s="295">
        <v>58</v>
      </c>
      <c r="B68" s="296"/>
      <c r="C68" s="290"/>
      <c r="D68" s="323"/>
      <c r="E68" s="323"/>
      <c r="F68" s="323"/>
      <c r="G68" s="323"/>
      <c r="H68" s="323"/>
      <c r="I68" s="323"/>
      <c r="J68" s="419" t="str">
        <f t="shared" si="7"/>
        <v/>
      </c>
      <c r="K68" s="314" t="str">
        <f t="shared" si="8"/>
        <v/>
      </c>
    </row>
    <row r="69" spans="1:11" ht="36" customHeight="1">
      <c r="A69" s="295">
        <v>59</v>
      </c>
      <c r="B69" s="296"/>
      <c r="C69" s="290"/>
      <c r="D69" s="323"/>
      <c r="E69" s="323"/>
      <c r="F69" s="323"/>
      <c r="G69" s="323"/>
      <c r="H69" s="323"/>
      <c r="I69" s="323"/>
      <c r="J69" s="419" t="str">
        <f t="shared" si="7"/>
        <v/>
      </c>
      <c r="K69" s="314" t="str">
        <f t="shared" si="8"/>
        <v/>
      </c>
    </row>
    <row r="70" spans="1:11" ht="36" customHeight="1">
      <c r="A70" s="295">
        <v>60</v>
      </c>
      <c r="B70" s="296"/>
      <c r="C70" s="290"/>
      <c r="D70" s="323"/>
      <c r="E70" s="323"/>
      <c r="F70" s="323"/>
      <c r="G70" s="323"/>
      <c r="H70" s="323"/>
      <c r="I70" s="323"/>
      <c r="J70" s="419" t="str">
        <f t="shared" si="7"/>
        <v/>
      </c>
      <c r="K70" s="314" t="str">
        <f t="shared" si="8"/>
        <v/>
      </c>
    </row>
    <row r="71" spans="1:11" ht="36" customHeight="1">
      <c r="A71" s="295">
        <v>61</v>
      </c>
      <c r="B71" s="296"/>
      <c r="C71" s="290"/>
      <c r="D71" s="323"/>
      <c r="E71" s="323"/>
      <c r="F71" s="323"/>
      <c r="G71" s="323"/>
      <c r="H71" s="323"/>
      <c r="I71" s="323"/>
      <c r="J71" s="419" t="str">
        <f t="shared" si="7"/>
        <v/>
      </c>
      <c r="K71" s="314" t="str">
        <f t="shared" si="8"/>
        <v/>
      </c>
    </row>
    <row r="72" spans="1:11" ht="36" customHeight="1">
      <c r="A72" s="295">
        <v>62</v>
      </c>
      <c r="B72" s="296"/>
      <c r="C72" s="290"/>
      <c r="D72" s="323"/>
      <c r="E72" s="323"/>
      <c r="F72" s="323"/>
      <c r="G72" s="323"/>
      <c r="H72" s="323"/>
      <c r="I72" s="323"/>
      <c r="J72" s="419" t="str">
        <f t="shared" si="7"/>
        <v/>
      </c>
      <c r="K72" s="314" t="str">
        <f t="shared" si="8"/>
        <v/>
      </c>
    </row>
    <row r="73" spans="1:11" ht="36" customHeight="1">
      <c r="A73" s="295">
        <v>63</v>
      </c>
      <c r="B73" s="296"/>
      <c r="C73" s="290"/>
      <c r="D73" s="323"/>
      <c r="E73" s="323"/>
      <c r="F73" s="323"/>
      <c r="G73" s="323"/>
      <c r="H73" s="323"/>
      <c r="I73" s="323"/>
      <c r="J73" s="419" t="str">
        <f t="shared" si="7"/>
        <v/>
      </c>
      <c r="K73" s="314" t="str">
        <f t="shared" si="8"/>
        <v/>
      </c>
    </row>
    <row r="74" spans="1:11" ht="36" customHeight="1">
      <c r="A74" s="295">
        <v>64</v>
      </c>
      <c r="B74" s="296"/>
      <c r="C74" s="290"/>
      <c r="D74" s="323"/>
      <c r="E74" s="323"/>
      <c r="F74" s="323"/>
      <c r="G74" s="323"/>
      <c r="H74" s="323"/>
      <c r="I74" s="323"/>
      <c r="J74" s="419" t="str">
        <f t="shared" si="7"/>
        <v/>
      </c>
      <c r="K74" s="314" t="str">
        <f t="shared" si="8"/>
        <v/>
      </c>
    </row>
    <row r="75" spans="1:11" ht="36" customHeight="1">
      <c r="A75" s="295">
        <v>65</v>
      </c>
      <c r="B75" s="296"/>
      <c r="C75" s="290"/>
      <c r="D75" s="323"/>
      <c r="E75" s="323"/>
      <c r="F75" s="323"/>
      <c r="G75" s="323"/>
      <c r="H75" s="323"/>
      <c r="I75" s="323"/>
      <c r="J75" s="419" t="str">
        <f t="shared" si="7"/>
        <v/>
      </c>
      <c r="K75" s="314" t="str">
        <f t="shared" si="8"/>
        <v/>
      </c>
    </row>
    <row r="76" spans="1:11" ht="36" customHeight="1">
      <c r="A76" s="295">
        <v>66</v>
      </c>
      <c r="B76" s="296"/>
      <c r="C76" s="290"/>
      <c r="D76" s="323"/>
      <c r="E76" s="323"/>
      <c r="F76" s="323"/>
      <c r="G76" s="323"/>
      <c r="H76" s="323"/>
      <c r="I76" s="323"/>
      <c r="J76" s="419" t="str">
        <f t="shared" si="7"/>
        <v/>
      </c>
      <c r="K76" s="314" t="str">
        <f t="shared" si="8"/>
        <v/>
      </c>
    </row>
    <row r="77" spans="1:11" ht="36" customHeight="1">
      <c r="A77" s="295">
        <v>67</v>
      </c>
      <c r="B77" s="296"/>
      <c r="C77" s="290"/>
      <c r="D77" s="323"/>
      <c r="E77" s="323"/>
      <c r="F77" s="323"/>
      <c r="G77" s="323"/>
      <c r="H77" s="323"/>
      <c r="I77" s="323"/>
      <c r="J77" s="419" t="str">
        <f t="shared" si="7"/>
        <v/>
      </c>
      <c r="K77" s="314" t="str">
        <f t="shared" si="8"/>
        <v/>
      </c>
    </row>
    <row r="78" spans="1:11" ht="36" customHeight="1">
      <c r="A78" s="295">
        <v>68</v>
      </c>
      <c r="B78" s="296"/>
      <c r="C78" s="290"/>
      <c r="D78" s="323"/>
      <c r="E78" s="323"/>
      <c r="F78" s="323"/>
      <c r="G78" s="323"/>
      <c r="H78" s="323"/>
      <c r="I78" s="323"/>
      <c r="J78" s="419" t="str">
        <f t="shared" si="7"/>
        <v/>
      </c>
      <c r="K78" s="314" t="str">
        <f t="shared" si="8"/>
        <v/>
      </c>
    </row>
    <row r="79" spans="1:11" ht="36" customHeight="1">
      <c r="A79" s="295">
        <v>69</v>
      </c>
      <c r="B79" s="296"/>
      <c r="C79" s="290"/>
      <c r="D79" s="323"/>
      <c r="E79" s="323"/>
      <c r="F79" s="323"/>
      <c r="G79" s="323"/>
      <c r="H79" s="323"/>
      <c r="I79" s="323"/>
      <c r="J79" s="419" t="str">
        <f t="shared" si="7"/>
        <v/>
      </c>
      <c r="K79" s="314" t="str">
        <f t="shared" si="8"/>
        <v/>
      </c>
    </row>
    <row r="80" spans="1:11" ht="36" customHeight="1">
      <c r="A80" s="295">
        <v>70</v>
      </c>
      <c r="B80" s="296"/>
      <c r="C80" s="290"/>
      <c r="D80" s="323"/>
      <c r="E80" s="323"/>
      <c r="F80" s="323"/>
      <c r="G80" s="323"/>
      <c r="H80" s="323"/>
      <c r="I80" s="323"/>
      <c r="J80" s="419" t="str">
        <f t="shared" si="7"/>
        <v/>
      </c>
      <c r="K80" s="314" t="str">
        <f t="shared" si="8"/>
        <v/>
      </c>
    </row>
    <row r="81" spans="1:11" ht="36" customHeight="1">
      <c r="A81" s="295">
        <v>71</v>
      </c>
      <c r="B81" s="296"/>
      <c r="C81" s="290"/>
      <c r="D81" s="323"/>
      <c r="E81" s="323"/>
      <c r="F81" s="323"/>
      <c r="G81" s="323"/>
      <c r="H81" s="323"/>
      <c r="I81" s="323"/>
      <c r="J81" s="419" t="str">
        <f t="shared" si="7"/>
        <v/>
      </c>
      <c r="K81" s="314" t="str">
        <f t="shared" si="8"/>
        <v/>
      </c>
    </row>
    <row r="82" spans="1:11" ht="36" customHeight="1">
      <c r="A82" s="295">
        <v>72</v>
      </c>
      <c r="B82" s="296"/>
      <c r="C82" s="290"/>
      <c r="D82" s="323"/>
      <c r="E82" s="323"/>
      <c r="F82" s="323"/>
      <c r="G82" s="323"/>
      <c r="H82" s="323"/>
      <c r="I82" s="323"/>
      <c r="J82" s="419" t="str">
        <f t="shared" si="7"/>
        <v/>
      </c>
      <c r="K82" s="314" t="str">
        <f t="shared" si="8"/>
        <v/>
      </c>
    </row>
    <row r="83" spans="1:11" ht="36" customHeight="1">
      <c r="A83" s="295">
        <v>73</v>
      </c>
      <c r="B83" s="296"/>
      <c r="C83" s="290"/>
      <c r="D83" s="323"/>
      <c r="E83" s="323"/>
      <c r="F83" s="323"/>
      <c r="G83" s="323"/>
      <c r="H83" s="323"/>
      <c r="I83" s="323"/>
      <c r="J83" s="419" t="str">
        <f t="shared" si="7"/>
        <v/>
      </c>
      <c r="K83" s="314" t="str">
        <f t="shared" si="8"/>
        <v/>
      </c>
    </row>
    <row r="84" spans="1:11" ht="36" customHeight="1">
      <c r="A84" s="295">
        <v>74</v>
      </c>
      <c r="B84" s="296"/>
      <c r="C84" s="290"/>
      <c r="D84" s="323"/>
      <c r="E84" s="323"/>
      <c r="F84" s="323"/>
      <c r="G84" s="323"/>
      <c r="H84" s="323"/>
      <c r="I84" s="323"/>
      <c r="J84" s="419" t="str">
        <f t="shared" si="7"/>
        <v/>
      </c>
      <c r="K84" s="314" t="str">
        <f t="shared" si="8"/>
        <v/>
      </c>
    </row>
    <row r="85" spans="1:11" ht="36" customHeight="1">
      <c r="A85" s="295">
        <v>75</v>
      </c>
      <c r="B85" s="296"/>
      <c r="C85" s="290"/>
      <c r="D85" s="323"/>
      <c r="E85" s="323"/>
      <c r="F85" s="323"/>
      <c r="G85" s="323"/>
      <c r="H85" s="323"/>
      <c r="I85" s="323"/>
      <c r="J85" s="419" t="str">
        <f t="shared" si="7"/>
        <v/>
      </c>
      <c r="K85" s="314" t="str">
        <f t="shared" si="8"/>
        <v/>
      </c>
    </row>
    <row r="86" spans="1:11" ht="36" customHeight="1">
      <c r="A86" s="295">
        <v>76</v>
      </c>
      <c r="B86" s="296"/>
      <c r="C86" s="290"/>
      <c r="D86" s="323"/>
      <c r="E86" s="323"/>
      <c r="F86" s="323"/>
      <c r="G86" s="323"/>
      <c r="H86" s="323"/>
      <c r="I86" s="323"/>
      <c r="J86" s="419" t="str">
        <f t="shared" si="7"/>
        <v/>
      </c>
      <c r="K86" s="314" t="str">
        <f t="shared" si="8"/>
        <v/>
      </c>
    </row>
    <row r="87" spans="1:11" ht="36" customHeight="1">
      <c r="A87" s="295">
        <v>77</v>
      </c>
      <c r="B87" s="296"/>
      <c r="C87" s="290"/>
      <c r="D87" s="323"/>
      <c r="E87" s="323"/>
      <c r="F87" s="323"/>
      <c r="G87" s="323"/>
      <c r="H87" s="323"/>
      <c r="I87" s="323"/>
      <c r="J87" s="419" t="str">
        <f t="shared" si="7"/>
        <v/>
      </c>
      <c r="K87" s="314" t="str">
        <f t="shared" si="8"/>
        <v/>
      </c>
    </row>
    <row r="88" spans="1:11" ht="36" customHeight="1">
      <c r="A88" s="295">
        <v>78</v>
      </c>
      <c r="B88" s="296"/>
      <c r="C88" s="290"/>
      <c r="D88" s="323"/>
      <c r="E88" s="323"/>
      <c r="F88" s="323"/>
      <c r="G88" s="323"/>
      <c r="H88" s="323"/>
      <c r="I88" s="323"/>
      <c r="J88" s="419" t="str">
        <f t="shared" si="7"/>
        <v/>
      </c>
      <c r="K88" s="314" t="str">
        <f t="shared" si="8"/>
        <v/>
      </c>
    </row>
    <row r="89" spans="1:11" ht="36" customHeight="1">
      <c r="A89" s="295">
        <v>79</v>
      </c>
      <c r="B89" s="296"/>
      <c r="C89" s="290"/>
      <c r="D89" s="323"/>
      <c r="E89" s="323"/>
      <c r="F89" s="323"/>
      <c r="G89" s="323"/>
      <c r="H89" s="323"/>
      <c r="I89" s="323"/>
      <c r="J89" s="419" t="str">
        <f t="shared" si="7"/>
        <v/>
      </c>
      <c r="K89" s="314" t="str">
        <f t="shared" si="8"/>
        <v/>
      </c>
    </row>
    <row r="90" spans="1:11" ht="36" customHeight="1">
      <c r="A90" s="295">
        <v>80</v>
      </c>
      <c r="B90" s="296"/>
      <c r="C90" s="290"/>
      <c r="D90" s="323"/>
      <c r="E90" s="323"/>
      <c r="F90" s="323"/>
      <c r="G90" s="323"/>
      <c r="H90" s="323"/>
      <c r="I90" s="323"/>
      <c r="J90" s="419" t="str">
        <f t="shared" si="7"/>
        <v/>
      </c>
      <c r="K90" s="314" t="str">
        <f t="shared" si="8"/>
        <v/>
      </c>
    </row>
    <row r="91" spans="1:11" ht="36" customHeight="1">
      <c r="A91" s="295">
        <v>81</v>
      </c>
      <c r="B91" s="296"/>
      <c r="C91" s="290"/>
      <c r="D91" s="323"/>
      <c r="E91" s="323"/>
      <c r="F91" s="323"/>
      <c r="G91" s="323"/>
      <c r="H91" s="323"/>
      <c r="I91" s="323"/>
      <c r="J91" s="419" t="str">
        <f t="shared" si="7"/>
        <v/>
      </c>
      <c r="K91" s="314" t="str">
        <f t="shared" si="8"/>
        <v/>
      </c>
    </row>
    <row r="92" spans="1:11" ht="36" customHeight="1">
      <c r="A92" s="295">
        <v>82</v>
      </c>
      <c r="B92" s="296"/>
      <c r="C92" s="290"/>
      <c r="D92" s="323"/>
      <c r="E92" s="323"/>
      <c r="F92" s="323"/>
      <c r="G92" s="323"/>
      <c r="H92" s="323"/>
      <c r="I92" s="323"/>
      <c r="J92" s="419" t="str">
        <f t="shared" si="7"/>
        <v/>
      </c>
      <c r="K92" s="314" t="str">
        <f t="shared" si="8"/>
        <v/>
      </c>
    </row>
    <row r="93" spans="1:11" ht="36" customHeight="1">
      <c r="A93" s="295">
        <v>83</v>
      </c>
      <c r="B93" s="296"/>
      <c r="C93" s="290"/>
      <c r="D93" s="323"/>
      <c r="E93" s="323"/>
      <c r="F93" s="323"/>
      <c r="G93" s="323"/>
      <c r="H93" s="323"/>
      <c r="I93" s="323"/>
      <c r="J93" s="419" t="str">
        <f t="shared" si="7"/>
        <v/>
      </c>
      <c r="K93" s="314" t="str">
        <f t="shared" si="8"/>
        <v/>
      </c>
    </row>
    <row r="94" spans="1:11" ht="36" customHeight="1">
      <c r="A94" s="295">
        <v>84</v>
      </c>
      <c r="B94" s="296"/>
      <c r="C94" s="290"/>
      <c r="D94" s="323"/>
      <c r="E94" s="323"/>
      <c r="F94" s="323"/>
      <c r="G94" s="323"/>
      <c r="H94" s="323"/>
      <c r="I94" s="323"/>
      <c r="J94" s="419" t="str">
        <f t="shared" si="7"/>
        <v/>
      </c>
      <c r="K94" s="314" t="str">
        <f t="shared" si="8"/>
        <v/>
      </c>
    </row>
    <row r="95" spans="1:11" ht="36" customHeight="1">
      <c r="A95" s="295">
        <v>85</v>
      </c>
      <c r="B95" s="296"/>
      <c r="C95" s="290"/>
      <c r="D95" s="323"/>
      <c r="E95" s="323"/>
      <c r="F95" s="323"/>
      <c r="G95" s="323"/>
      <c r="H95" s="323"/>
      <c r="I95" s="323"/>
      <c r="J95" s="419" t="str">
        <f t="shared" si="7"/>
        <v/>
      </c>
      <c r="K95" s="314" t="str">
        <f t="shared" si="8"/>
        <v/>
      </c>
    </row>
    <row r="96" spans="1:11" ht="36" customHeight="1">
      <c r="A96" s="295">
        <v>86</v>
      </c>
      <c r="B96" s="296"/>
      <c r="C96" s="290"/>
      <c r="D96" s="323"/>
      <c r="E96" s="323"/>
      <c r="F96" s="323"/>
      <c r="G96" s="323"/>
      <c r="H96" s="323"/>
      <c r="I96" s="323"/>
      <c r="J96" s="419" t="str">
        <f t="shared" si="7"/>
        <v/>
      </c>
      <c r="K96" s="314" t="str">
        <f t="shared" si="8"/>
        <v/>
      </c>
    </row>
    <row r="97" spans="1:11" ht="36" customHeight="1">
      <c r="A97" s="295">
        <v>87</v>
      </c>
      <c r="B97" s="296"/>
      <c r="C97" s="290"/>
      <c r="D97" s="323"/>
      <c r="E97" s="323"/>
      <c r="F97" s="323"/>
      <c r="G97" s="323"/>
      <c r="H97" s="323"/>
      <c r="I97" s="323"/>
      <c r="J97" s="419" t="str">
        <f t="shared" si="7"/>
        <v/>
      </c>
      <c r="K97" s="314" t="str">
        <f t="shared" si="8"/>
        <v/>
      </c>
    </row>
    <row r="98" spans="1:11" ht="36" customHeight="1">
      <c r="A98" s="295">
        <v>88</v>
      </c>
      <c r="B98" s="296"/>
      <c r="C98" s="290"/>
      <c r="D98" s="323"/>
      <c r="E98" s="323"/>
      <c r="F98" s="323"/>
      <c r="G98" s="323"/>
      <c r="H98" s="323"/>
      <c r="I98" s="323"/>
      <c r="J98" s="419" t="str">
        <f t="shared" si="7"/>
        <v/>
      </c>
      <c r="K98" s="314" t="str">
        <f t="shared" si="8"/>
        <v/>
      </c>
    </row>
    <row r="99" spans="1:11" ht="36" customHeight="1">
      <c r="A99" s="295">
        <v>89</v>
      </c>
      <c r="B99" s="296"/>
      <c r="C99" s="290"/>
      <c r="D99" s="323"/>
      <c r="E99" s="323"/>
      <c r="F99" s="323"/>
      <c r="G99" s="323"/>
      <c r="H99" s="323"/>
      <c r="I99" s="323"/>
      <c r="J99" s="419" t="str">
        <f t="shared" si="7"/>
        <v/>
      </c>
      <c r="K99" s="314" t="str">
        <f t="shared" si="8"/>
        <v/>
      </c>
    </row>
    <row r="100" spans="1:11" ht="36" customHeight="1">
      <c r="A100" s="295">
        <v>90</v>
      </c>
      <c r="B100" s="296"/>
      <c r="C100" s="290"/>
      <c r="D100" s="323"/>
      <c r="E100" s="323"/>
      <c r="F100" s="323"/>
      <c r="G100" s="323"/>
      <c r="H100" s="323"/>
      <c r="I100" s="323"/>
      <c r="J100" s="419" t="str">
        <f t="shared" si="7"/>
        <v/>
      </c>
      <c r="K100" s="314" t="str">
        <f t="shared" si="8"/>
        <v/>
      </c>
    </row>
    <row r="101" spans="1:11" ht="36" customHeight="1">
      <c r="A101" s="295">
        <v>91</v>
      </c>
      <c r="B101" s="296"/>
      <c r="C101" s="290"/>
      <c r="D101" s="323"/>
      <c r="E101" s="323"/>
      <c r="F101" s="323"/>
      <c r="G101" s="323"/>
      <c r="H101" s="323"/>
      <c r="I101" s="323"/>
      <c r="J101" s="419" t="str">
        <f t="shared" si="7"/>
        <v/>
      </c>
      <c r="K101" s="314" t="str">
        <f t="shared" si="8"/>
        <v/>
      </c>
    </row>
    <row r="102" spans="1:11" ht="36" customHeight="1">
      <c r="A102" s="295">
        <v>92</v>
      </c>
      <c r="B102" s="296"/>
      <c r="C102" s="290"/>
      <c r="D102" s="323"/>
      <c r="E102" s="323"/>
      <c r="F102" s="323"/>
      <c r="G102" s="323"/>
      <c r="H102" s="323"/>
      <c r="I102" s="323"/>
      <c r="J102" s="419" t="str">
        <f t="shared" si="7"/>
        <v/>
      </c>
      <c r="K102" s="314" t="str">
        <f t="shared" si="8"/>
        <v/>
      </c>
    </row>
    <row r="103" spans="1:11" ht="36" customHeight="1">
      <c r="A103" s="295">
        <v>93</v>
      </c>
      <c r="B103" s="296"/>
      <c r="C103" s="290"/>
      <c r="D103" s="323"/>
      <c r="E103" s="323"/>
      <c r="F103" s="323"/>
      <c r="G103" s="323"/>
      <c r="H103" s="323"/>
      <c r="I103" s="323"/>
      <c r="J103" s="419" t="str">
        <f t="shared" si="7"/>
        <v/>
      </c>
      <c r="K103" s="314" t="str">
        <f t="shared" si="8"/>
        <v/>
      </c>
    </row>
    <row r="104" spans="1:11" ht="36" customHeight="1">
      <c r="A104" s="295">
        <v>94</v>
      </c>
      <c r="B104" s="296"/>
      <c r="C104" s="290"/>
      <c r="D104" s="323"/>
      <c r="E104" s="323"/>
      <c r="F104" s="323"/>
      <c r="G104" s="323"/>
      <c r="H104" s="323"/>
      <c r="I104" s="323"/>
      <c r="J104" s="419" t="str">
        <f t="shared" si="7"/>
        <v/>
      </c>
      <c r="K104" s="314" t="str">
        <f t="shared" si="8"/>
        <v/>
      </c>
    </row>
    <row r="105" spans="1:11" ht="36" customHeight="1">
      <c r="A105" s="295">
        <v>95</v>
      </c>
      <c r="B105" s="296"/>
      <c r="C105" s="290"/>
      <c r="D105" s="323"/>
      <c r="E105" s="323"/>
      <c r="F105" s="323"/>
      <c r="G105" s="323"/>
      <c r="H105" s="323"/>
      <c r="I105" s="323"/>
      <c r="J105" s="419" t="str">
        <f t="shared" si="7"/>
        <v/>
      </c>
      <c r="K105" s="314" t="str">
        <f t="shared" si="8"/>
        <v/>
      </c>
    </row>
    <row r="106" spans="1:11" ht="36" customHeight="1">
      <c r="A106" s="295">
        <v>96</v>
      </c>
      <c r="B106" s="296"/>
      <c r="C106" s="290"/>
      <c r="D106" s="323"/>
      <c r="E106" s="323"/>
      <c r="F106" s="323"/>
      <c r="G106" s="323"/>
      <c r="H106" s="323"/>
      <c r="I106" s="323"/>
      <c r="J106" s="419" t="str">
        <f t="shared" si="7"/>
        <v/>
      </c>
      <c r="K106" s="314" t="str">
        <f t="shared" si="8"/>
        <v/>
      </c>
    </row>
    <row r="107" spans="1:11" ht="36" customHeight="1">
      <c r="A107" s="295">
        <v>97</v>
      </c>
      <c r="B107" s="296"/>
      <c r="C107" s="290"/>
      <c r="D107" s="323"/>
      <c r="E107" s="323"/>
      <c r="F107" s="323"/>
      <c r="G107" s="323"/>
      <c r="H107" s="323"/>
      <c r="I107" s="323"/>
      <c r="J107" s="419" t="str">
        <f t="shared" si="7"/>
        <v/>
      </c>
      <c r="K107" s="314" t="str">
        <f t="shared" si="8"/>
        <v/>
      </c>
    </row>
    <row r="108" spans="1:11" ht="36" customHeight="1">
      <c r="A108" s="295">
        <v>98</v>
      </c>
      <c r="B108" s="296"/>
      <c r="C108" s="290"/>
      <c r="D108" s="323"/>
      <c r="E108" s="323"/>
      <c r="F108" s="323"/>
      <c r="G108" s="323"/>
      <c r="H108" s="323"/>
      <c r="I108" s="323"/>
      <c r="J108" s="419" t="str">
        <f t="shared" si="7"/>
        <v/>
      </c>
      <c r="K108" s="314" t="str">
        <f t="shared" si="8"/>
        <v/>
      </c>
    </row>
    <row r="109" spans="1:11" ht="36" customHeight="1">
      <c r="A109" s="295">
        <v>99</v>
      </c>
      <c r="B109" s="296"/>
      <c r="C109" s="290"/>
      <c r="D109" s="323"/>
      <c r="E109" s="323"/>
      <c r="F109" s="323"/>
      <c r="G109" s="323"/>
      <c r="H109" s="323"/>
      <c r="I109" s="323"/>
      <c r="J109" s="419" t="str">
        <f t="shared" si="7"/>
        <v/>
      </c>
      <c r="K109" s="314" t="str">
        <f t="shared" si="8"/>
        <v/>
      </c>
    </row>
    <row r="110" spans="1:11" ht="36" customHeight="1">
      <c r="A110" s="295">
        <v>100</v>
      </c>
      <c r="B110" s="296"/>
      <c r="C110" s="290"/>
      <c r="D110" s="323"/>
      <c r="E110" s="323"/>
      <c r="F110" s="323"/>
      <c r="G110" s="323"/>
      <c r="H110" s="323"/>
      <c r="I110" s="323"/>
      <c r="J110" s="419" t="str">
        <f t="shared" si="7"/>
        <v/>
      </c>
      <c r="K110" s="314" t="str">
        <f t="shared" si="8"/>
        <v/>
      </c>
    </row>
    <row r="111" spans="1:11" ht="36" customHeight="1">
      <c r="A111" s="295">
        <v>101</v>
      </c>
      <c r="B111" s="296"/>
      <c r="C111" s="290"/>
      <c r="D111" s="323"/>
      <c r="E111" s="323"/>
      <c r="F111" s="323"/>
      <c r="G111" s="323"/>
      <c r="H111" s="323"/>
      <c r="I111" s="323"/>
      <c r="J111" s="419" t="str">
        <f t="shared" si="7"/>
        <v/>
      </c>
      <c r="K111" s="314" t="str">
        <f t="shared" si="8"/>
        <v/>
      </c>
    </row>
    <row r="112" spans="1:11" ht="36" customHeight="1">
      <c r="A112" s="295">
        <v>102</v>
      </c>
      <c r="B112" s="296"/>
      <c r="C112" s="290"/>
      <c r="D112" s="323"/>
      <c r="E112" s="323"/>
      <c r="F112" s="323"/>
      <c r="G112" s="323"/>
      <c r="H112" s="323"/>
      <c r="I112" s="323"/>
      <c r="J112" s="419" t="str">
        <f t="shared" si="7"/>
        <v/>
      </c>
      <c r="K112" s="314" t="str">
        <f t="shared" si="8"/>
        <v/>
      </c>
    </row>
    <row r="113" spans="1:11" ht="36" customHeight="1">
      <c r="A113" s="295">
        <v>103</v>
      </c>
      <c r="B113" s="296"/>
      <c r="C113" s="290"/>
      <c r="D113" s="323"/>
      <c r="E113" s="323"/>
      <c r="F113" s="323"/>
      <c r="G113" s="323"/>
      <c r="H113" s="323"/>
      <c r="I113" s="323"/>
      <c r="J113" s="419" t="str">
        <f t="shared" si="7"/>
        <v/>
      </c>
      <c r="K113" s="314" t="str">
        <f t="shared" si="8"/>
        <v/>
      </c>
    </row>
    <row r="114" spans="1:11" ht="36" customHeight="1">
      <c r="A114" s="295">
        <v>104</v>
      </c>
      <c r="B114" s="296"/>
      <c r="C114" s="290"/>
      <c r="D114" s="323"/>
      <c r="E114" s="323"/>
      <c r="F114" s="323"/>
      <c r="G114" s="323"/>
      <c r="H114" s="323"/>
      <c r="I114" s="323"/>
      <c r="J114" s="419" t="str">
        <f t="shared" si="7"/>
        <v/>
      </c>
      <c r="K114" s="314" t="str">
        <f t="shared" si="8"/>
        <v/>
      </c>
    </row>
    <row r="115" spans="1:11" ht="36" customHeight="1">
      <c r="A115" s="295">
        <v>105</v>
      </c>
      <c r="B115" s="296"/>
      <c r="C115" s="290"/>
      <c r="D115" s="323"/>
      <c r="E115" s="323"/>
      <c r="F115" s="323"/>
      <c r="G115" s="323"/>
      <c r="H115" s="323"/>
      <c r="I115" s="323"/>
      <c r="J115" s="419" t="str">
        <f t="shared" si="7"/>
        <v/>
      </c>
      <c r="K115" s="314" t="str">
        <f t="shared" si="8"/>
        <v/>
      </c>
    </row>
    <row r="116" spans="1:11" ht="36" customHeight="1">
      <c r="A116" s="295">
        <v>106</v>
      </c>
      <c r="B116" s="296"/>
      <c r="C116" s="290"/>
      <c r="D116" s="323"/>
      <c r="E116" s="323"/>
      <c r="F116" s="323"/>
      <c r="G116" s="323"/>
      <c r="H116" s="323"/>
      <c r="I116" s="323"/>
      <c r="J116" s="419" t="str">
        <f t="shared" si="7"/>
        <v/>
      </c>
      <c r="K116" s="314" t="str">
        <f t="shared" si="8"/>
        <v/>
      </c>
    </row>
    <row r="117" spans="1:11" ht="36" customHeight="1">
      <c r="A117" s="295">
        <v>107</v>
      </c>
      <c r="B117" s="296"/>
      <c r="C117" s="290"/>
      <c r="D117" s="323"/>
      <c r="E117" s="323"/>
      <c r="F117" s="323"/>
      <c r="G117" s="323"/>
      <c r="H117" s="323"/>
      <c r="I117" s="323"/>
      <c r="J117" s="419" t="str">
        <f t="shared" si="7"/>
        <v/>
      </c>
      <c r="K117" s="314" t="str">
        <f t="shared" si="8"/>
        <v/>
      </c>
    </row>
    <row r="118" spans="1:11" ht="36" customHeight="1">
      <c r="A118" s="295">
        <v>108</v>
      </c>
      <c r="B118" s="296"/>
      <c r="C118" s="290"/>
      <c r="D118" s="323"/>
      <c r="E118" s="323"/>
      <c r="F118" s="323"/>
      <c r="G118" s="323"/>
      <c r="H118" s="323"/>
      <c r="I118" s="323"/>
      <c r="J118" s="419" t="str">
        <f t="shared" si="7"/>
        <v/>
      </c>
      <c r="K118" s="314" t="str">
        <f t="shared" si="8"/>
        <v/>
      </c>
    </row>
    <row r="119" spans="1:11" ht="36" customHeight="1">
      <c r="A119" s="295">
        <v>109</v>
      </c>
      <c r="B119" s="296"/>
      <c r="C119" s="290"/>
      <c r="D119" s="323"/>
      <c r="E119" s="323"/>
      <c r="F119" s="323"/>
      <c r="G119" s="323"/>
      <c r="H119" s="323"/>
      <c r="I119" s="323"/>
      <c r="J119" s="419" t="str">
        <f t="shared" si="7"/>
        <v/>
      </c>
      <c r="K119" s="314" t="str">
        <f t="shared" si="8"/>
        <v/>
      </c>
    </row>
    <row r="120" spans="1:11" ht="36" customHeight="1">
      <c r="A120" s="295">
        <v>110</v>
      </c>
      <c r="B120" s="296"/>
      <c r="C120" s="290"/>
      <c r="D120" s="323"/>
      <c r="E120" s="323"/>
      <c r="F120" s="323"/>
      <c r="G120" s="323"/>
      <c r="H120" s="323"/>
      <c r="I120" s="323"/>
      <c r="J120" s="419" t="str">
        <f t="shared" si="7"/>
        <v/>
      </c>
      <c r="K120" s="314" t="str">
        <f t="shared" si="8"/>
        <v/>
      </c>
    </row>
    <row r="121" spans="1:11" ht="36" customHeight="1">
      <c r="A121" s="295">
        <v>111</v>
      </c>
      <c r="B121" s="296"/>
      <c r="C121" s="290"/>
      <c r="D121" s="323"/>
      <c r="E121" s="323"/>
      <c r="F121" s="323"/>
      <c r="G121" s="323"/>
      <c r="H121" s="323"/>
      <c r="I121" s="323"/>
      <c r="J121" s="419" t="str">
        <f t="shared" si="7"/>
        <v/>
      </c>
      <c r="K121" s="314" t="str">
        <f t="shared" si="8"/>
        <v/>
      </c>
    </row>
    <row r="122" spans="1:11" ht="36" customHeight="1">
      <c r="A122" s="295">
        <v>112</v>
      </c>
      <c r="B122" s="296"/>
      <c r="C122" s="290"/>
      <c r="D122" s="323"/>
      <c r="E122" s="323"/>
      <c r="F122" s="323"/>
      <c r="G122" s="323"/>
      <c r="H122" s="323"/>
      <c r="I122" s="323"/>
      <c r="J122" s="419" t="str">
        <f t="shared" si="7"/>
        <v/>
      </c>
      <c r="K122" s="314" t="str">
        <f t="shared" si="8"/>
        <v/>
      </c>
    </row>
    <row r="123" spans="1:11" ht="36" customHeight="1">
      <c r="A123" s="295">
        <v>113</v>
      </c>
      <c r="B123" s="296"/>
      <c r="C123" s="290"/>
      <c r="D123" s="323"/>
      <c r="E123" s="323"/>
      <c r="F123" s="323"/>
      <c r="G123" s="323"/>
      <c r="H123" s="323"/>
      <c r="I123" s="323"/>
      <c r="J123" s="419" t="str">
        <f t="shared" si="7"/>
        <v/>
      </c>
      <c r="K123" s="314" t="str">
        <f t="shared" si="8"/>
        <v/>
      </c>
    </row>
    <row r="124" spans="1:11" ht="36" customHeight="1">
      <c r="A124" s="295">
        <v>114</v>
      </c>
      <c r="B124" s="296"/>
      <c r="C124" s="290"/>
      <c r="D124" s="323"/>
      <c r="E124" s="323"/>
      <c r="F124" s="323"/>
      <c r="G124" s="323"/>
      <c r="H124" s="323"/>
      <c r="I124" s="323"/>
      <c r="J124" s="419" t="str">
        <f t="shared" si="7"/>
        <v/>
      </c>
      <c r="K124" s="314" t="str">
        <f t="shared" si="8"/>
        <v/>
      </c>
    </row>
    <row r="125" spans="1:11" ht="36" customHeight="1">
      <c r="A125" s="295">
        <v>115</v>
      </c>
      <c r="B125" s="296"/>
      <c r="C125" s="290"/>
      <c r="D125" s="323"/>
      <c r="E125" s="323"/>
      <c r="F125" s="323"/>
      <c r="G125" s="323"/>
      <c r="H125" s="323"/>
      <c r="I125" s="323"/>
      <c r="J125" s="419" t="str">
        <f t="shared" ref="J125:J188" si="9">IF(AND(OR(C125&lt;&gt;"V",C125&lt;&gt;""),SUMPRODUCT(--(D125:I125&lt;&gt;""))=0),"",SUM(D125:I125))</f>
        <v/>
      </c>
      <c r="K125" s="314" t="str">
        <f t="shared" ref="K125:K188" si="10">IF(J125="","",J125/2)</f>
        <v/>
      </c>
    </row>
    <row r="126" spans="1:11" ht="36" customHeight="1">
      <c r="A126" s="295">
        <v>116</v>
      </c>
      <c r="B126" s="296"/>
      <c r="C126" s="290"/>
      <c r="D126" s="323"/>
      <c r="E126" s="323"/>
      <c r="F126" s="323"/>
      <c r="G126" s="323"/>
      <c r="H126" s="323"/>
      <c r="I126" s="323"/>
      <c r="J126" s="419" t="str">
        <f t="shared" si="9"/>
        <v/>
      </c>
      <c r="K126" s="314" t="str">
        <f t="shared" si="10"/>
        <v/>
      </c>
    </row>
    <row r="127" spans="1:11" ht="36" customHeight="1">
      <c r="A127" s="295">
        <v>117</v>
      </c>
      <c r="B127" s="296"/>
      <c r="C127" s="290"/>
      <c r="D127" s="323"/>
      <c r="E127" s="323"/>
      <c r="F127" s="323"/>
      <c r="G127" s="323"/>
      <c r="H127" s="323"/>
      <c r="I127" s="323"/>
      <c r="J127" s="419" t="str">
        <f t="shared" si="9"/>
        <v/>
      </c>
      <c r="K127" s="314" t="str">
        <f t="shared" si="10"/>
        <v/>
      </c>
    </row>
    <row r="128" spans="1:11" ht="36" customHeight="1">
      <c r="A128" s="295">
        <v>118</v>
      </c>
      <c r="B128" s="296"/>
      <c r="C128" s="290"/>
      <c r="D128" s="323"/>
      <c r="E128" s="323"/>
      <c r="F128" s="323"/>
      <c r="G128" s="323"/>
      <c r="H128" s="323"/>
      <c r="I128" s="323"/>
      <c r="J128" s="419" t="str">
        <f t="shared" si="9"/>
        <v/>
      </c>
      <c r="K128" s="314" t="str">
        <f t="shared" si="10"/>
        <v/>
      </c>
    </row>
    <row r="129" spans="1:11" ht="36" customHeight="1">
      <c r="A129" s="295">
        <v>119</v>
      </c>
      <c r="B129" s="296"/>
      <c r="C129" s="290"/>
      <c r="D129" s="323"/>
      <c r="E129" s="323"/>
      <c r="F129" s="323"/>
      <c r="G129" s="323"/>
      <c r="H129" s="323"/>
      <c r="I129" s="323"/>
      <c r="J129" s="419" t="str">
        <f t="shared" si="9"/>
        <v/>
      </c>
      <c r="K129" s="314" t="str">
        <f t="shared" si="10"/>
        <v/>
      </c>
    </row>
    <row r="130" spans="1:11" ht="36" customHeight="1">
      <c r="A130" s="295">
        <v>120</v>
      </c>
      <c r="B130" s="296"/>
      <c r="C130" s="290"/>
      <c r="D130" s="323"/>
      <c r="E130" s="323"/>
      <c r="F130" s="323"/>
      <c r="G130" s="323"/>
      <c r="H130" s="323"/>
      <c r="I130" s="323"/>
      <c r="J130" s="419" t="str">
        <f t="shared" si="9"/>
        <v/>
      </c>
      <c r="K130" s="314" t="str">
        <f t="shared" si="10"/>
        <v/>
      </c>
    </row>
    <row r="131" spans="1:11" ht="36" customHeight="1">
      <c r="A131" s="295">
        <v>121</v>
      </c>
      <c r="B131" s="296"/>
      <c r="C131" s="290"/>
      <c r="D131" s="323"/>
      <c r="E131" s="323"/>
      <c r="F131" s="323"/>
      <c r="G131" s="323"/>
      <c r="H131" s="323"/>
      <c r="I131" s="323"/>
      <c r="J131" s="419" t="str">
        <f t="shared" si="9"/>
        <v/>
      </c>
      <c r="K131" s="314" t="str">
        <f t="shared" si="10"/>
        <v/>
      </c>
    </row>
    <row r="132" spans="1:11" ht="36" customHeight="1">
      <c r="A132" s="295">
        <v>122</v>
      </c>
      <c r="B132" s="296"/>
      <c r="C132" s="290"/>
      <c r="D132" s="323"/>
      <c r="E132" s="323"/>
      <c r="F132" s="323"/>
      <c r="G132" s="323"/>
      <c r="H132" s="323"/>
      <c r="I132" s="323"/>
      <c r="J132" s="419" t="str">
        <f t="shared" si="9"/>
        <v/>
      </c>
      <c r="K132" s="314" t="str">
        <f t="shared" si="10"/>
        <v/>
      </c>
    </row>
    <row r="133" spans="1:11" ht="36" customHeight="1">
      <c r="A133" s="295">
        <v>123</v>
      </c>
      <c r="B133" s="296"/>
      <c r="C133" s="290"/>
      <c r="D133" s="323"/>
      <c r="E133" s="323"/>
      <c r="F133" s="323"/>
      <c r="G133" s="323"/>
      <c r="H133" s="323"/>
      <c r="I133" s="323"/>
      <c r="J133" s="419" t="str">
        <f t="shared" si="9"/>
        <v/>
      </c>
      <c r="K133" s="314" t="str">
        <f t="shared" si="10"/>
        <v/>
      </c>
    </row>
    <row r="134" spans="1:11" ht="36" customHeight="1">
      <c r="A134" s="295">
        <v>124</v>
      </c>
      <c r="B134" s="296"/>
      <c r="C134" s="290"/>
      <c r="D134" s="323"/>
      <c r="E134" s="323"/>
      <c r="F134" s="323"/>
      <c r="G134" s="323"/>
      <c r="H134" s="323"/>
      <c r="I134" s="323"/>
      <c r="J134" s="419" t="str">
        <f t="shared" si="9"/>
        <v/>
      </c>
      <c r="K134" s="314" t="str">
        <f t="shared" si="10"/>
        <v/>
      </c>
    </row>
    <row r="135" spans="1:11" ht="36" customHeight="1">
      <c r="A135" s="295">
        <v>125</v>
      </c>
      <c r="B135" s="296"/>
      <c r="C135" s="290"/>
      <c r="D135" s="323"/>
      <c r="E135" s="323"/>
      <c r="F135" s="323"/>
      <c r="G135" s="323"/>
      <c r="H135" s="323"/>
      <c r="I135" s="323"/>
      <c r="J135" s="419" t="str">
        <f t="shared" si="9"/>
        <v/>
      </c>
      <c r="K135" s="314" t="str">
        <f t="shared" si="10"/>
        <v/>
      </c>
    </row>
    <row r="136" spans="1:11" ht="36" customHeight="1">
      <c r="A136" s="295">
        <v>126</v>
      </c>
      <c r="B136" s="296"/>
      <c r="C136" s="290"/>
      <c r="D136" s="323"/>
      <c r="E136" s="323"/>
      <c r="F136" s="323"/>
      <c r="G136" s="323"/>
      <c r="H136" s="323"/>
      <c r="I136" s="323"/>
      <c r="J136" s="419" t="str">
        <f t="shared" si="9"/>
        <v/>
      </c>
      <c r="K136" s="314" t="str">
        <f t="shared" si="10"/>
        <v/>
      </c>
    </row>
    <row r="137" spans="1:11" ht="36" customHeight="1">
      <c r="A137" s="295">
        <v>127</v>
      </c>
      <c r="B137" s="296"/>
      <c r="C137" s="290"/>
      <c r="D137" s="323"/>
      <c r="E137" s="323"/>
      <c r="F137" s="323"/>
      <c r="G137" s="323"/>
      <c r="H137" s="323"/>
      <c r="I137" s="323"/>
      <c r="J137" s="419" t="str">
        <f t="shared" si="9"/>
        <v/>
      </c>
      <c r="K137" s="314" t="str">
        <f t="shared" si="10"/>
        <v/>
      </c>
    </row>
    <row r="138" spans="1:11" ht="36" customHeight="1">
      <c r="A138" s="295">
        <v>128</v>
      </c>
      <c r="B138" s="296"/>
      <c r="C138" s="290"/>
      <c r="D138" s="323"/>
      <c r="E138" s="323"/>
      <c r="F138" s="323"/>
      <c r="G138" s="323"/>
      <c r="H138" s="323"/>
      <c r="I138" s="323"/>
      <c r="J138" s="419" t="str">
        <f t="shared" si="9"/>
        <v/>
      </c>
      <c r="K138" s="314" t="str">
        <f t="shared" si="10"/>
        <v/>
      </c>
    </row>
    <row r="139" spans="1:11" ht="36" customHeight="1">
      <c r="A139" s="295">
        <v>129</v>
      </c>
      <c r="B139" s="296"/>
      <c r="C139" s="290"/>
      <c r="D139" s="323"/>
      <c r="E139" s="323"/>
      <c r="F139" s="323"/>
      <c r="G139" s="323"/>
      <c r="H139" s="323"/>
      <c r="I139" s="323"/>
      <c r="J139" s="419" t="str">
        <f t="shared" si="9"/>
        <v/>
      </c>
      <c r="K139" s="314" t="str">
        <f t="shared" si="10"/>
        <v/>
      </c>
    </row>
    <row r="140" spans="1:11" ht="36" customHeight="1">
      <c r="A140" s="295">
        <v>130</v>
      </c>
      <c r="B140" s="296"/>
      <c r="C140" s="290"/>
      <c r="D140" s="323"/>
      <c r="E140" s="323"/>
      <c r="F140" s="323"/>
      <c r="G140" s="323"/>
      <c r="H140" s="323"/>
      <c r="I140" s="323"/>
      <c r="J140" s="419" t="str">
        <f t="shared" si="9"/>
        <v/>
      </c>
      <c r="K140" s="314" t="str">
        <f t="shared" si="10"/>
        <v/>
      </c>
    </row>
    <row r="141" spans="1:11" ht="36" customHeight="1">
      <c r="A141" s="295">
        <v>131</v>
      </c>
      <c r="B141" s="296"/>
      <c r="C141" s="290"/>
      <c r="D141" s="323"/>
      <c r="E141" s="323"/>
      <c r="F141" s="323"/>
      <c r="G141" s="323"/>
      <c r="H141" s="323"/>
      <c r="I141" s="323"/>
      <c r="J141" s="419" t="str">
        <f t="shared" si="9"/>
        <v/>
      </c>
      <c r="K141" s="314" t="str">
        <f t="shared" si="10"/>
        <v/>
      </c>
    </row>
    <row r="142" spans="1:11" ht="36" customHeight="1">
      <c r="A142" s="295">
        <v>132</v>
      </c>
      <c r="B142" s="296"/>
      <c r="C142" s="290"/>
      <c r="D142" s="323"/>
      <c r="E142" s="323"/>
      <c r="F142" s="323"/>
      <c r="G142" s="323"/>
      <c r="H142" s="323"/>
      <c r="I142" s="323"/>
      <c r="J142" s="419" t="str">
        <f t="shared" si="9"/>
        <v/>
      </c>
      <c r="K142" s="314" t="str">
        <f t="shared" si="10"/>
        <v/>
      </c>
    </row>
    <row r="143" spans="1:11" ht="36" customHeight="1">
      <c r="A143" s="295">
        <v>133</v>
      </c>
      <c r="B143" s="296"/>
      <c r="C143" s="290"/>
      <c r="D143" s="323"/>
      <c r="E143" s="323"/>
      <c r="F143" s="323"/>
      <c r="G143" s="323"/>
      <c r="H143" s="323"/>
      <c r="I143" s="323"/>
      <c r="J143" s="419" t="str">
        <f t="shared" si="9"/>
        <v/>
      </c>
      <c r="K143" s="314" t="str">
        <f t="shared" si="10"/>
        <v/>
      </c>
    </row>
    <row r="144" spans="1:11" ht="36" customHeight="1">
      <c r="A144" s="295">
        <v>134</v>
      </c>
      <c r="B144" s="296"/>
      <c r="C144" s="290"/>
      <c r="D144" s="323"/>
      <c r="E144" s="323"/>
      <c r="F144" s="323"/>
      <c r="G144" s="323"/>
      <c r="H144" s="323"/>
      <c r="I144" s="323"/>
      <c r="J144" s="419" t="str">
        <f t="shared" si="9"/>
        <v/>
      </c>
      <c r="K144" s="314" t="str">
        <f t="shared" si="10"/>
        <v/>
      </c>
    </row>
    <row r="145" spans="1:11" ht="36" customHeight="1">
      <c r="A145" s="295">
        <v>135</v>
      </c>
      <c r="B145" s="296"/>
      <c r="C145" s="290"/>
      <c r="D145" s="323"/>
      <c r="E145" s="323"/>
      <c r="F145" s="323"/>
      <c r="G145" s="323"/>
      <c r="H145" s="323"/>
      <c r="I145" s="323"/>
      <c r="J145" s="419" t="str">
        <f t="shared" si="9"/>
        <v/>
      </c>
      <c r="K145" s="314" t="str">
        <f t="shared" si="10"/>
        <v/>
      </c>
    </row>
    <row r="146" spans="1:11" ht="36" customHeight="1">
      <c r="A146" s="295">
        <v>136</v>
      </c>
      <c r="B146" s="296"/>
      <c r="C146" s="290"/>
      <c r="D146" s="323"/>
      <c r="E146" s="323"/>
      <c r="F146" s="323"/>
      <c r="G146" s="323"/>
      <c r="H146" s="323"/>
      <c r="I146" s="323"/>
      <c r="J146" s="419" t="str">
        <f t="shared" si="9"/>
        <v/>
      </c>
      <c r="K146" s="314" t="str">
        <f t="shared" si="10"/>
        <v/>
      </c>
    </row>
    <row r="147" spans="1:11" ht="36" customHeight="1">
      <c r="A147" s="295">
        <v>137</v>
      </c>
      <c r="B147" s="296"/>
      <c r="C147" s="290"/>
      <c r="D147" s="323"/>
      <c r="E147" s="323"/>
      <c r="F147" s="323"/>
      <c r="G147" s="323"/>
      <c r="H147" s="323"/>
      <c r="I147" s="323"/>
      <c r="J147" s="419" t="str">
        <f t="shared" si="9"/>
        <v/>
      </c>
      <c r="K147" s="314" t="str">
        <f t="shared" si="10"/>
        <v/>
      </c>
    </row>
    <row r="148" spans="1:11" ht="36" customHeight="1">
      <c r="A148" s="295">
        <v>138</v>
      </c>
      <c r="B148" s="296"/>
      <c r="C148" s="290"/>
      <c r="D148" s="323"/>
      <c r="E148" s="323"/>
      <c r="F148" s="323"/>
      <c r="G148" s="323"/>
      <c r="H148" s="323"/>
      <c r="I148" s="323"/>
      <c r="J148" s="419" t="str">
        <f t="shared" si="9"/>
        <v/>
      </c>
      <c r="K148" s="314" t="str">
        <f t="shared" si="10"/>
        <v/>
      </c>
    </row>
    <row r="149" spans="1:11" ht="36" customHeight="1">
      <c r="A149" s="295">
        <v>139</v>
      </c>
      <c r="B149" s="296"/>
      <c r="C149" s="290"/>
      <c r="D149" s="323"/>
      <c r="E149" s="323"/>
      <c r="F149" s="323"/>
      <c r="G149" s="323"/>
      <c r="H149" s="323"/>
      <c r="I149" s="323"/>
      <c r="J149" s="419" t="str">
        <f t="shared" si="9"/>
        <v/>
      </c>
      <c r="K149" s="314" t="str">
        <f t="shared" si="10"/>
        <v/>
      </c>
    </row>
    <row r="150" spans="1:11" ht="36" customHeight="1">
      <c r="A150" s="295">
        <v>140</v>
      </c>
      <c r="B150" s="296"/>
      <c r="C150" s="290"/>
      <c r="D150" s="323"/>
      <c r="E150" s="323"/>
      <c r="F150" s="323"/>
      <c r="G150" s="323"/>
      <c r="H150" s="323"/>
      <c r="I150" s="323"/>
      <c r="J150" s="419" t="str">
        <f t="shared" si="9"/>
        <v/>
      </c>
      <c r="K150" s="314" t="str">
        <f t="shared" si="10"/>
        <v/>
      </c>
    </row>
    <row r="151" spans="1:11" ht="36" customHeight="1">
      <c r="A151" s="295">
        <v>141</v>
      </c>
      <c r="B151" s="296"/>
      <c r="C151" s="290"/>
      <c r="D151" s="323"/>
      <c r="E151" s="323"/>
      <c r="F151" s="323"/>
      <c r="G151" s="323"/>
      <c r="H151" s="323"/>
      <c r="I151" s="323"/>
      <c r="J151" s="419" t="str">
        <f t="shared" si="9"/>
        <v/>
      </c>
      <c r="K151" s="314" t="str">
        <f t="shared" si="10"/>
        <v/>
      </c>
    </row>
    <row r="152" spans="1:11" ht="36" customHeight="1">
      <c r="A152" s="295">
        <v>142</v>
      </c>
      <c r="B152" s="296"/>
      <c r="C152" s="290"/>
      <c r="D152" s="323"/>
      <c r="E152" s="323"/>
      <c r="F152" s="323"/>
      <c r="G152" s="323"/>
      <c r="H152" s="323"/>
      <c r="I152" s="323"/>
      <c r="J152" s="419" t="str">
        <f t="shared" si="9"/>
        <v/>
      </c>
      <c r="K152" s="314" t="str">
        <f t="shared" si="10"/>
        <v/>
      </c>
    </row>
    <row r="153" spans="1:11" ht="36" customHeight="1">
      <c r="A153" s="295">
        <v>143</v>
      </c>
      <c r="B153" s="296"/>
      <c r="C153" s="290"/>
      <c r="D153" s="323"/>
      <c r="E153" s="323"/>
      <c r="F153" s="323"/>
      <c r="G153" s="323"/>
      <c r="H153" s="323"/>
      <c r="I153" s="323"/>
      <c r="J153" s="419" t="str">
        <f t="shared" si="9"/>
        <v/>
      </c>
      <c r="K153" s="314" t="str">
        <f t="shared" si="10"/>
        <v/>
      </c>
    </row>
    <row r="154" spans="1:11" ht="36" customHeight="1">
      <c r="A154" s="295">
        <v>144</v>
      </c>
      <c r="B154" s="296"/>
      <c r="C154" s="290"/>
      <c r="D154" s="323"/>
      <c r="E154" s="323"/>
      <c r="F154" s="323"/>
      <c r="G154" s="323"/>
      <c r="H154" s="323"/>
      <c r="I154" s="323"/>
      <c r="J154" s="419" t="str">
        <f t="shared" si="9"/>
        <v/>
      </c>
      <c r="K154" s="314" t="str">
        <f t="shared" si="10"/>
        <v/>
      </c>
    </row>
    <row r="155" spans="1:11" ht="36" customHeight="1">
      <c r="A155" s="295">
        <v>145</v>
      </c>
      <c r="B155" s="296"/>
      <c r="C155" s="290"/>
      <c r="D155" s="323"/>
      <c r="E155" s="323"/>
      <c r="F155" s="323"/>
      <c r="G155" s="323"/>
      <c r="H155" s="323"/>
      <c r="I155" s="323"/>
      <c r="J155" s="419" t="str">
        <f t="shared" si="9"/>
        <v/>
      </c>
      <c r="K155" s="314" t="str">
        <f t="shared" si="10"/>
        <v/>
      </c>
    </row>
    <row r="156" spans="1:11" ht="36" customHeight="1">
      <c r="A156" s="295">
        <v>146</v>
      </c>
      <c r="B156" s="296"/>
      <c r="C156" s="290"/>
      <c r="D156" s="323"/>
      <c r="E156" s="323"/>
      <c r="F156" s="323"/>
      <c r="G156" s="323"/>
      <c r="H156" s="323"/>
      <c r="I156" s="323"/>
      <c r="J156" s="419" t="str">
        <f t="shared" si="9"/>
        <v/>
      </c>
      <c r="K156" s="314" t="str">
        <f t="shared" si="10"/>
        <v/>
      </c>
    </row>
    <row r="157" spans="1:11" ht="36" customHeight="1">
      <c r="A157" s="295">
        <v>147</v>
      </c>
      <c r="B157" s="296"/>
      <c r="C157" s="290"/>
      <c r="D157" s="323"/>
      <c r="E157" s="323"/>
      <c r="F157" s="323"/>
      <c r="G157" s="323"/>
      <c r="H157" s="323"/>
      <c r="I157" s="323"/>
      <c r="J157" s="419" t="str">
        <f t="shared" si="9"/>
        <v/>
      </c>
      <c r="K157" s="314" t="str">
        <f t="shared" si="10"/>
        <v/>
      </c>
    </row>
    <row r="158" spans="1:11" ht="36" customHeight="1">
      <c r="A158" s="295">
        <v>148</v>
      </c>
      <c r="B158" s="296"/>
      <c r="C158" s="290"/>
      <c r="D158" s="323"/>
      <c r="E158" s="323"/>
      <c r="F158" s="323"/>
      <c r="G158" s="323"/>
      <c r="H158" s="323"/>
      <c r="I158" s="323"/>
      <c r="J158" s="419" t="str">
        <f t="shared" si="9"/>
        <v/>
      </c>
      <c r="K158" s="314" t="str">
        <f t="shared" si="10"/>
        <v/>
      </c>
    </row>
    <row r="159" spans="1:11" ht="36" customHeight="1">
      <c r="A159" s="295">
        <v>149</v>
      </c>
      <c r="B159" s="296"/>
      <c r="C159" s="290"/>
      <c r="D159" s="323"/>
      <c r="E159" s="323"/>
      <c r="F159" s="323"/>
      <c r="G159" s="323"/>
      <c r="H159" s="323"/>
      <c r="I159" s="323"/>
      <c r="J159" s="419" t="str">
        <f t="shared" si="9"/>
        <v/>
      </c>
      <c r="K159" s="314" t="str">
        <f t="shared" si="10"/>
        <v/>
      </c>
    </row>
    <row r="160" spans="1:11" ht="36" customHeight="1">
      <c r="A160" s="295">
        <v>150</v>
      </c>
      <c r="B160" s="296"/>
      <c r="C160" s="290"/>
      <c r="D160" s="323"/>
      <c r="E160" s="323"/>
      <c r="F160" s="323"/>
      <c r="G160" s="323"/>
      <c r="H160" s="323"/>
      <c r="I160" s="323"/>
      <c r="J160" s="419" t="str">
        <f t="shared" si="9"/>
        <v/>
      </c>
      <c r="K160" s="314" t="str">
        <f t="shared" si="10"/>
        <v/>
      </c>
    </row>
    <row r="161" spans="1:11" ht="36" customHeight="1">
      <c r="A161" s="295">
        <v>151</v>
      </c>
      <c r="B161" s="296"/>
      <c r="C161" s="290"/>
      <c r="D161" s="323"/>
      <c r="E161" s="323"/>
      <c r="F161" s="323"/>
      <c r="G161" s="323"/>
      <c r="H161" s="323"/>
      <c r="I161" s="323"/>
      <c r="J161" s="419" t="str">
        <f t="shared" si="9"/>
        <v/>
      </c>
      <c r="K161" s="314" t="str">
        <f t="shared" si="10"/>
        <v/>
      </c>
    </row>
    <row r="162" spans="1:11" ht="36" customHeight="1">
      <c r="A162" s="295">
        <v>152</v>
      </c>
      <c r="B162" s="296"/>
      <c r="C162" s="290"/>
      <c r="D162" s="323"/>
      <c r="E162" s="323"/>
      <c r="F162" s="323"/>
      <c r="G162" s="323"/>
      <c r="H162" s="323"/>
      <c r="I162" s="323"/>
      <c r="J162" s="419" t="str">
        <f t="shared" si="9"/>
        <v/>
      </c>
      <c r="K162" s="314" t="str">
        <f t="shared" si="10"/>
        <v/>
      </c>
    </row>
    <row r="163" spans="1:11" ht="36" customHeight="1">
      <c r="A163" s="295">
        <v>153</v>
      </c>
      <c r="B163" s="296"/>
      <c r="C163" s="290"/>
      <c r="D163" s="323"/>
      <c r="E163" s="323"/>
      <c r="F163" s="323"/>
      <c r="G163" s="323"/>
      <c r="H163" s="323"/>
      <c r="I163" s="323"/>
      <c r="J163" s="419" t="str">
        <f t="shared" si="9"/>
        <v/>
      </c>
      <c r="K163" s="314" t="str">
        <f t="shared" si="10"/>
        <v/>
      </c>
    </row>
    <row r="164" spans="1:11" ht="36" customHeight="1">
      <c r="A164" s="295">
        <v>154</v>
      </c>
      <c r="B164" s="296"/>
      <c r="C164" s="290"/>
      <c r="D164" s="323"/>
      <c r="E164" s="323"/>
      <c r="F164" s="323"/>
      <c r="G164" s="323"/>
      <c r="H164" s="323"/>
      <c r="I164" s="323"/>
      <c r="J164" s="419" t="str">
        <f t="shared" si="9"/>
        <v/>
      </c>
      <c r="K164" s="314" t="str">
        <f t="shared" si="10"/>
        <v/>
      </c>
    </row>
    <row r="165" spans="1:11" ht="36" customHeight="1">
      <c r="A165" s="295">
        <v>155</v>
      </c>
      <c r="B165" s="296"/>
      <c r="C165" s="290"/>
      <c r="D165" s="323"/>
      <c r="E165" s="323"/>
      <c r="F165" s="323"/>
      <c r="G165" s="323"/>
      <c r="H165" s="323"/>
      <c r="I165" s="323"/>
      <c r="J165" s="419" t="str">
        <f t="shared" si="9"/>
        <v/>
      </c>
      <c r="K165" s="314" t="str">
        <f t="shared" si="10"/>
        <v/>
      </c>
    </row>
    <row r="166" spans="1:11" ht="36" customHeight="1">
      <c r="A166" s="295">
        <v>156</v>
      </c>
      <c r="B166" s="296"/>
      <c r="C166" s="290"/>
      <c r="D166" s="323"/>
      <c r="E166" s="323"/>
      <c r="F166" s="323"/>
      <c r="G166" s="323"/>
      <c r="H166" s="323"/>
      <c r="I166" s="323"/>
      <c r="J166" s="419" t="str">
        <f t="shared" si="9"/>
        <v/>
      </c>
      <c r="K166" s="314" t="str">
        <f t="shared" si="10"/>
        <v/>
      </c>
    </row>
    <row r="167" spans="1:11" ht="36" customHeight="1">
      <c r="A167" s="295">
        <v>157</v>
      </c>
      <c r="B167" s="296"/>
      <c r="C167" s="290"/>
      <c r="D167" s="323"/>
      <c r="E167" s="323"/>
      <c r="F167" s="323"/>
      <c r="G167" s="323"/>
      <c r="H167" s="323"/>
      <c r="I167" s="323"/>
      <c r="J167" s="419" t="str">
        <f t="shared" si="9"/>
        <v/>
      </c>
      <c r="K167" s="314" t="str">
        <f t="shared" si="10"/>
        <v/>
      </c>
    </row>
    <row r="168" spans="1:11" ht="36" customHeight="1">
      <c r="A168" s="295">
        <v>158</v>
      </c>
      <c r="B168" s="296"/>
      <c r="C168" s="290"/>
      <c r="D168" s="323"/>
      <c r="E168" s="323"/>
      <c r="F168" s="323"/>
      <c r="G168" s="323"/>
      <c r="H168" s="323"/>
      <c r="I168" s="323"/>
      <c r="J168" s="419" t="str">
        <f t="shared" si="9"/>
        <v/>
      </c>
      <c r="K168" s="314" t="str">
        <f t="shared" si="10"/>
        <v/>
      </c>
    </row>
    <row r="169" spans="1:11" ht="36" customHeight="1">
      <c r="A169" s="295">
        <v>159</v>
      </c>
      <c r="B169" s="296"/>
      <c r="C169" s="290"/>
      <c r="D169" s="323"/>
      <c r="E169" s="323"/>
      <c r="F169" s="323"/>
      <c r="G169" s="323"/>
      <c r="H169" s="323"/>
      <c r="I169" s="323"/>
      <c r="J169" s="419" t="str">
        <f t="shared" si="9"/>
        <v/>
      </c>
      <c r="K169" s="314" t="str">
        <f t="shared" si="10"/>
        <v/>
      </c>
    </row>
    <row r="170" spans="1:11" ht="36" customHeight="1">
      <c r="A170" s="295">
        <v>160</v>
      </c>
      <c r="B170" s="296"/>
      <c r="C170" s="290"/>
      <c r="D170" s="323"/>
      <c r="E170" s="323"/>
      <c r="F170" s="323"/>
      <c r="G170" s="323"/>
      <c r="H170" s="323"/>
      <c r="I170" s="323"/>
      <c r="J170" s="419" t="str">
        <f t="shared" si="9"/>
        <v/>
      </c>
      <c r="K170" s="314" t="str">
        <f t="shared" si="10"/>
        <v/>
      </c>
    </row>
    <row r="171" spans="1:11" ht="36" customHeight="1">
      <c r="A171" s="295">
        <v>161</v>
      </c>
      <c r="B171" s="296"/>
      <c r="C171" s="290"/>
      <c r="D171" s="323"/>
      <c r="E171" s="323"/>
      <c r="F171" s="323"/>
      <c r="G171" s="323"/>
      <c r="H171" s="323"/>
      <c r="I171" s="323"/>
      <c r="J171" s="419" t="str">
        <f t="shared" si="9"/>
        <v/>
      </c>
      <c r="K171" s="314" t="str">
        <f t="shared" si="10"/>
        <v/>
      </c>
    </row>
    <row r="172" spans="1:11" ht="36" customHeight="1">
      <c r="A172" s="295">
        <v>162</v>
      </c>
      <c r="B172" s="296"/>
      <c r="C172" s="290"/>
      <c r="D172" s="323"/>
      <c r="E172" s="323"/>
      <c r="F172" s="323"/>
      <c r="G172" s="323"/>
      <c r="H172" s="323"/>
      <c r="I172" s="323"/>
      <c r="J172" s="419" t="str">
        <f t="shared" si="9"/>
        <v/>
      </c>
      <c r="K172" s="314" t="str">
        <f t="shared" si="10"/>
        <v/>
      </c>
    </row>
    <row r="173" spans="1:11" ht="36" customHeight="1">
      <c r="A173" s="295">
        <v>163</v>
      </c>
      <c r="B173" s="296"/>
      <c r="C173" s="290"/>
      <c r="D173" s="323"/>
      <c r="E173" s="323"/>
      <c r="F173" s="323"/>
      <c r="G173" s="323"/>
      <c r="H173" s="323"/>
      <c r="I173" s="323"/>
      <c r="J173" s="419" t="str">
        <f t="shared" si="9"/>
        <v/>
      </c>
      <c r="K173" s="314" t="str">
        <f t="shared" si="10"/>
        <v/>
      </c>
    </row>
    <row r="174" spans="1:11" ht="36" customHeight="1">
      <c r="A174" s="295">
        <v>164</v>
      </c>
      <c r="B174" s="296"/>
      <c r="C174" s="290"/>
      <c r="D174" s="323"/>
      <c r="E174" s="323"/>
      <c r="F174" s="323"/>
      <c r="G174" s="323"/>
      <c r="H174" s="323"/>
      <c r="I174" s="323"/>
      <c r="J174" s="419" t="str">
        <f t="shared" si="9"/>
        <v/>
      </c>
      <c r="K174" s="314" t="str">
        <f t="shared" si="10"/>
        <v/>
      </c>
    </row>
    <row r="175" spans="1:11" ht="36" customHeight="1">
      <c r="A175" s="295">
        <v>165</v>
      </c>
      <c r="B175" s="296"/>
      <c r="C175" s="290"/>
      <c r="D175" s="323"/>
      <c r="E175" s="323"/>
      <c r="F175" s="323"/>
      <c r="G175" s="323"/>
      <c r="H175" s="323"/>
      <c r="I175" s="323"/>
      <c r="J175" s="419" t="str">
        <f t="shared" si="9"/>
        <v/>
      </c>
      <c r="K175" s="314" t="str">
        <f t="shared" si="10"/>
        <v/>
      </c>
    </row>
    <row r="176" spans="1:11" ht="36" customHeight="1">
      <c r="A176" s="295">
        <v>166</v>
      </c>
      <c r="B176" s="296"/>
      <c r="C176" s="290"/>
      <c r="D176" s="323"/>
      <c r="E176" s="323"/>
      <c r="F176" s="323"/>
      <c r="G176" s="323"/>
      <c r="H176" s="323"/>
      <c r="I176" s="323"/>
      <c r="J176" s="419" t="str">
        <f t="shared" si="9"/>
        <v/>
      </c>
      <c r="K176" s="314" t="str">
        <f t="shared" si="10"/>
        <v/>
      </c>
    </row>
    <row r="177" spans="1:11" ht="36" customHeight="1">
      <c r="A177" s="295">
        <v>167</v>
      </c>
      <c r="B177" s="296"/>
      <c r="C177" s="290"/>
      <c r="D177" s="323"/>
      <c r="E177" s="323"/>
      <c r="F177" s="323"/>
      <c r="G177" s="323"/>
      <c r="H177" s="323"/>
      <c r="I177" s="323"/>
      <c r="J177" s="419" t="str">
        <f t="shared" si="9"/>
        <v/>
      </c>
      <c r="K177" s="314" t="str">
        <f t="shared" si="10"/>
        <v/>
      </c>
    </row>
    <row r="178" spans="1:11" ht="36" customHeight="1">
      <c r="A178" s="295">
        <v>168</v>
      </c>
      <c r="B178" s="296"/>
      <c r="C178" s="290"/>
      <c r="D178" s="323"/>
      <c r="E178" s="323"/>
      <c r="F178" s="323"/>
      <c r="G178" s="323"/>
      <c r="H178" s="323"/>
      <c r="I178" s="323"/>
      <c r="J178" s="419" t="str">
        <f t="shared" si="9"/>
        <v/>
      </c>
      <c r="K178" s="314" t="str">
        <f t="shared" si="10"/>
        <v/>
      </c>
    </row>
    <row r="179" spans="1:11" ht="36" customHeight="1">
      <c r="A179" s="295">
        <v>169</v>
      </c>
      <c r="B179" s="296"/>
      <c r="C179" s="290"/>
      <c r="D179" s="323"/>
      <c r="E179" s="323"/>
      <c r="F179" s="323"/>
      <c r="G179" s="323"/>
      <c r="H179" s="323"/>
      <c r="I179" s="323"/>
      <c r="J179" s="419" t="str">
        <f t="shared" si="9"/>
        <v/>
      </c>
      <c r="K179" s="314" t="str">
        <f t="shared" si="10"/>
        <v/>
      </c>
    </row>
    <row r="180" spans="1:11" ht="36" customHeight="1">
      <c r="A180" s="295">
        <v>170</v>
      </c>
      <c r="B180" s="296"/>
      <c r="C180" s="290"/>
      <c r="D180" s="323"/>
      <c r="E180" s="323"/>
      <c r="F180" s="323"/>
      <c r="G180" s="323"/>
      <c r="H180" s="323"/>
      <c r="I180" s="323"/>
      <c r="J180" s="419" t="str">
        <f t="shared" si="9"/>
        <v/>
      </c>
      <c r="K180" s="314" t="str">
        <f t="shared" si="10"/>
        <v/>
      </c>
    </row>
    <row r="181" spans="1:11" ht="36" customHeight="1">
      <c r="A181" s="295">
        <v>171</v>
      </c>
      <c r="B181" s="296"/>
      <c r="C181" s="290"/>
      <c r="D181" s="323"/>
      <c r="E181" s="323"/>
      <c r="F181" s="323"/>
      <c r="G181" s="323"/>
      <c r="H181" s="323"/>
      <c r="I181" s="323"/>
      <c r="J181" s="419" t="str">
        <f t="shared" si="9"/>
        <v/>
      </c>
      <c r="K181" s="314" t="str">
        <f t="shared" si="10"/>
        <v/>
      </c>
    </row>
    <row r="182" spans="1:11" ht="36" customHeight="1">
      <c r="A182" s="295">
        <v>172</v>
      </c>
      <c r="B182" s="296"/>
      <c r="C182" s="290"/>
      <c r="D182" s="323"/>
      <c r="E182" s="323"/>
      <c r="F182" s="323"/>
      <c r="G182" s="323"/>
      <c r="H182" s="323"/>
      <c r="I182" s="323"/>
      <c r="J182" s="419" t="str">
        <f t="shared" si="9"/>
        <v/>
      </c>
      <c r="K182" s="314" t="str">
        <f t="shared" si="10"/>
        <v/>
      </c>
    </row>
    <row r="183" spans="1:11" ht="36" customHeight="1">
      <c r="A183" s="295">
        <v>173</v>
      </c>
      <c r="B183" s="296"/>
      <c r="C183" s="290"/>
      <c r="D183" s="323"/>
      <c r="E183" s="323"/>
      <c r="F183" s="323"/>
      <c r="G183" s="323"/>
      <c r="H183" s="323"/>
      <c r="I183" s="323"/>
      <c r="J183" s="419" t="str">
        <f t="shared" si="9"/>
        <v/>
      </c>
      <c r="K183" s="314" t="str">
        <f t="shared" si="10"/>
        <v/>
      </c>
    </row>
    <row r="184" spans="1:11" ht="36" customHeight="1">
      <c r="A184" s="295">
        <v>174</v>
      </c>
      <c r="B184" s="296"/>
      <c r="C184" s="290"/>
      <c r="D184" s="323"/>
      <c r="E184" s="323"/>
      <c r="F184" s="323"/>
      <c r="G184" s="323"/>
      <c r="H184" s="323"/>
      <c r="I184" s="323"/>
      <c r="J184" s="419" t="str">
        <f t="shared" si="9"/>
        <v/>
      </c>
      <c r="K184" s="314" t="str">
        <f t="shared" si="10"/>
        <v/>
      </c>
    </row>
    <row r="185" spans="1:11" ht="36" customHeight="1">
      <c r="A185" s="295">
        <v>175</v>
      </c>
      <c r="B185" s="296"/>
      <c r="C185" s="290"/>
      <c r="D185" s="323"/>
      <c r="E185" s="323"/>
      <c r="F185" s="323"/>
      <c r="G185" s="323"/>
      <c r="H185" s="323"/>
      <c r="I185" s="323"/>
      <c r="J185" s="419" t="str">
        <f t="shared" si="9"/>
        <v/>
      </c>
      <c r="K185" s="314" t="str">
        <f t="shared" si="10"/>
        <v/>
      </c>
    </row>
    <row r="186" spans="1:11" ht="36" customHeight="1">
      <c r="A186" s="295">
        <v>176</v>
      </c>
      <c r="B186" s="296"/>
      <c r="C186" s="290"/>
      <c r="D186" s="323"/>
      <c r="E186" s="323"/>
      <c r="F186" s="323"/>
      <c r="G186" s="323"/>
      <c r="H186" s="323"/>
      <c r="I186" s="323"/>
      <c r="J186" s="419" t="str">
        <f t="shared" si="9"/>
        <v/>
      </c>
      <c r="K186" s="314" t="str">
        <f t="shared" si="10"/>
        <v/>
      </c>
    </row>
    <row r="187" spans="1:11" ht="36" customHeight="1">
      <c r="A187" s="295">
        <v>177</v>
      </c>
      <c r="B187" s="296"/>
      <c r="C187" s="290"/>
      <c r="D187" s="323"/>
      <c r="E187" s="323"/>
      <c r="F187" s="323"/>
      <c r="G187" s="323"/>
      <c r="H187" s="323"/>
      <c r="I187" s="323"/>
      <c r="J187" s="419" t="str">
        <f t="shared" si="9"/>
        <v/>
      </c>
      <c r="K187" s="314" t="str">
        <f t="shared" si="10"/>
        <v/>
      </c>
    </row>
    <row r="188" spans="1:11" ht="36" customHeight="1">
      <c r="A188" s="295">
        <v>178</v>
      </c>
      <c r="B188" s="296"/>
      <c r="C188" s="290"/>
      <c r="D188" s="323"/>
      <c r="E188" s="323"/>
      <c r="F188" s="323"/>
      <c r="G188" s="323"/>
      <c r="H188" s="323"/>
      <c r="I188" s="323"/>
      <c r="J188" s="419" t="str">
        <f t="shared" si="9"/>
        <v/>
      </c>
      <c r="K188" s="314" t="str">
        <f t="shared" si="10"/>
        <v/>
      </c>
    </row>
    <row r="189" spans="1:11" ht="36" customHeight="1">
      <c r="A189" s="295">
        <v>179</v>
      </c>
      <c r="B189" s="296"/>
      <c r="C189" s="290"/>
      <c r="D189" s="323"/>
      <c r="E189" s="323"/>
      <c r="F189" s="323"/>
      <c r="G189" s="323"/>
      <c r="H189" s="323"/>
      <c r="I189" s="323"/>
      <c r="J189" s="419" t="str">
        <f t="shared" ref="J189:J210" si="11">IF(AND(OR(C189&lt;&gt;"V",C189&lt;&gt;""),SUMPRODUCT(--(D189:I189&lt;&gt;""))=0),"",SUM(D189:I189))</f>
        <v/>
      </c>
      <c r="K189" s="314" t="str">
        <f t="shared" ref="K189:K210" si="12">IF(J189="","",J189/2)</f>
        <v/>
      </c>
    </row>
    <row r="190" spans="1:11" ht="36" customHeight="1">
      <c r="A190" s="295">
        <v>180</v>
      </c>
      <c r="B190" s="296"/>
      <c r="C190" s="290"/>
      <c r="D190" s="323"/>
      <c r="E190" s="323"/>
      <c r="F190" s="323"/>
      <c r="G190" s="323"/>
      <c r="H190" s="323"/>
      <c r="I190" s="323"/>
      <c r="J190" s="419" t="str">
        <f t="shared" si="11"/>
        <v/>
      </c>
      <c r="K190" s="314" t="str">
        <f t="shared" si="12"/>
        <v/>
      </c>
    </row>
    <row r="191" spans="1:11" ht="36" customHeight="1">
      <c r="A191" s="295">
        <v>181</v>
      </c>
      <c r="B191" s="296"/>
      <c r="C191" s="290"/>
      <c r="D191" s="323"/>
      <c r="E191" s="323"/>
      <c r="F191" s="323"/>
      <c r="G191" s="323"/>
      <c r="H191" s="323"/>
      <c r="I191" s="323"/>
      <c r="J191" s="419" t="str">
        <f t="shared" si="11"/>
        <v/>
      </c>
      <c r="K191" s="314" t="str">
        <f t="shared" si="12"/>
        <v/>
      </c>
    </row>
    <row r="192" spans="1:11" ht="36" customHeight="1">
      <c r="A192" s="295">
        <v>182</v>
      </c>
      <c r="B192" s="296"/>
      <c r="C192" s="290"/>
      <c r="D192" s="323"/>
      <c r="E192" s="323"/>
      <c r="F192" s="323"/>
      <c r="G192" s="323"/>
      <c r="H192" s="323"/>
      <c r="I192" s="323"/>
      <c r="J192" s="419" t="str">
        <f t="shared" si="11"/>
        <v/>
      </c>
      <c r="K192" s="314" t="str">
        <f t="shared" si="12"/>
        <v/>
      </c>
    </row>
    <row r="193" spans="1:11" ht="36" customHeight="1">
      <c r="A193" s="295">
        <v>183</v>
      </c>
      <c r="B193" s="296"/>
      <c r="C193" s="290"/>
      <c r="D193" s="323"/>
      <c r="E193" s="323"/>
      <c r="F193" s="323"/>
      <c r="G193" s="323"/>
      <c r="H193" s="323"/>
      <c r="I193" s="323"/>
      <c r="J193" s="419" t="str">
        <f t="shared" si="11"/>
        <v/>
      </c>
      <c r="K193" s="314" t="str">
        <f t="shared" si="12"/>
        <v/>
      </c>
    </row>
    <row r="194" spans="1:11" ht="36" customHeight="1">
      <c r="A194" s="295">
        <v>184</v>
      </c>
      <c r="B194" s="296"/>
      <c r="C194" s="290"/>
      <c r="D194" s="323"/>
      <c r="E194" s="323"/>
      <c r="F194" s="323"/>
      <c r="G194" s="323"/>
      <c r="H194" s="323"/>
      <c r="I194" s="323"/>
      <c r="J194" s="419" t="str">
        <f t="shared" si="11"/>
        <v/>
      </c>
      <c r="K194" s="314" t="str">
        <f t="shared" si="12"/>
        <v/>
      </c>
    </row>
    <row r="195" spans="1:11" ht="36" customHeight="1">
      <c r="A195" s="295">
        <v>185</v>
      </c>
      <c r="B195" s="296"/>
      <c r="C195" s="290"/>
      <c r="D195" s="323"/>
      <c r="E195" s="323"/>
      <c r="F195" s="323"/>
      <c r="G195" s="323"/>
      <c r="H195" s="323"/>
      <c r="I195" s="323"/>
      <c r="J195" s="419" t="str">
        <f t="shared" si="11"/>
        <v/>
      </c>
      <c r="K195" s="314" t="str">
        <f t="shared" si="12"/>
        <v/>
      </c>
    </row>
    <row r="196" spans="1:11" ht="36" customHeight="1">
      <c r="A196" s="295">
        <v>186</v>
      </c>
      <c r="B196" s="296"/>
      <c r="C196" s="290"/>
      <c r="D196" s="323"/>
      <c r="E196" s="323"/>
      <c r="F196" s="323"/>
      <c r="G196" s="323"/>
      <c r="H196" s="323"/>
      <c r="I196" s="323"/>
      <c r="J196" s="419" t="str">
        <f t="shared" si="11"/>
        <v/>
      </c>
      <c r="K196" s="314" t="str">
        <f t="shared" si="12"/>
        <v/>
      </c>
    </row>
    <row r="197" spans="1:11" ht="36" customHeight="1">
      <c r="A197" s="295">
        <v>187</v>
      </c>
      <c r="B197" s="296"/>
      <c r="C197" s="290"/>
      <c r="D197" s="323"/>
      <c r="E197" s="323"/>
      <c r="F197" s="323"/>
      <c r="G197" s="323"/>
      <c r="H197" s="323"/>
      <c r="I197" s="323"/>
      <c r="J197" s="419" t="str">
        <f t="shared" si="11"/>
        <v/>
      </c>
      <c r="K197" s="314" t="str">
        <f t="shared" si="12"/>
        <v/>
      </c>
    </row>
    <row r="198" spans="1:11" ht="36" customHeight="1">
      <c r="A198" s="295">
        <v>188</v>
      </c>
      <c r="B198" s="296"/>
      <c r="C198" s="290"/>
      <c r="D198" s="323"/>
      <c r="E198" s="323"/>
      <c r="F198" s="323"/>
      <c r="G198" s="323"/>
      <c r="H198" s="323"/>
      <c r="I198" s="323"/>
      <c r="J198" s="419" t="str">
        <f t="shared" si="11"/>
        <v/>
      </c>
      <c r="K198" s="314" t="str">
        <f t="shared" si="12"/>
        <v/>
      </c>
    </row>
    <row r="199" spans="1:11" ht="36" customHeight="1">
      <c r="A199" s="295">
        <v>189</v>
      </c>
      <c r="B199" s="296"/>
      <c r="C199" s="290"/>
      <c r="D199" s="323"/>
      <c r="E199" s="323"/>
      <c r="F199" s="323"/>
      <c r="G199" s="323"/>
      <c r="H199" s="323"/>
      <c r="I199" s="323"/>
      <c r="J199" s="419" t="str">
        <f t="shared" si="11"/>
        <v/>
      </c>
      <c r="K199" s="314" t="str">
        <f t="shared" si="12"/>
        <v/>
      </c>
    </row>
    <row r="200" spans="1:11" ht="36" customHeight="1">
      <c r="A200" s="295">
        <v>190</v>
      </c>
      <c r="B200" s="296"/>
      <c r="C200" s="290"/>
      <c r="D200" s="323"/>
      <c r="E200" s="323"/>
      <c r="F200" s="323"/>
      <c r="G200" s="323"/>
      <c r="H200" s="323"/>
      <c r="I200" s="323"/>
      <c r="J200" s="419" t="str">
        <f t="shared" si="11"/>
        <v/>
      </c>
      <c r="K200" s="314" t="str">
        <f t="shared" si="12"/>
        <v/>
      </c>
    </row>
    <row r="201" spans="1:11" ht="36" customHeight="1">
      <c r="A201" s="295">
        <v>191</v>
      </c>
      <c r="B201" s="296"/>
      <c r="C201" s="290"/>
      <c r="D201" s="323"/>
      <c r="E201" s="323"/>
      <c r="F201" s="323"/>
      <c r="G201" s="323"/>
      <c r="H201" s="323"/>
      <c r="I201" s="323"/>
      <c r="J201" s="419" t="str">
        <f t="shared" si="11"/>
        <v/>
      </c>
      <c r="K201" s="314" t="str">
        <f t="shared" si="12"/>
        <v/>
      </c>
    </row>
    <row r="202" spans="1:11" ht="36" customHeight="1">
      <c r="A202" s="295">
        <v>192</v>
      </c>
      <c r="B202" s="296"/>
      <c r="C202" s="290"/>
      <c r="D202" s="323"/>
      <c r="E202" s="323"/>
      <c r="F202" s="323"/>
      <c r="G202" s="323"/>
      <c r="H202" s="323"/>
      <c r="I202" s="323"/>
      <c r="J202" s="419" t="str">
        <f t="shared" si="11"/>
        <v/>
      </c>
      <c r="K202" s="314" t="str">
        <f t="shared" si="12"/>
        <v/>
      </c>
    </row>
    <row r="203" spans="1:11" ht="36" customHeight="1">
      <c r="A203" s="295">
        <v>193</v>
      </c>
      <c r="B203" s="296"/>
      <c r="C203" s="290"/>
      <c r="D203" s="323"/>
      <c r="E203" s="323"/>
      <c r="F203" s="323"/>
      <c r="G203" s="323"/>
      <c r="H203" s="323"/>
      <c r="I203" s="323"/>
      <c r="J203" s="419" t="str">
        <f t="shared" si="11"/>
        <v/>
      </c>
      <c r="K203" s="314" t="str">
        <f t="shared" si="12"/>
        <v/>
      </c>
    </row>
    <row r="204" spans="1:11" ht="36" customHeight="1">
      <c r="A204" s="295">
        <v>194</v>
      </c>
      <c r="B204" s="296"/>
      <c r="C204" s="290"/>
      <c r="D204" s="323"/>
      <c r="E204" s="323"/>
      <c r="F204" s="323"/>
      <c r="G204" s="323"/>
      <c r="H204" s="323"/>
      <c r="I204" s="323"/>
      <c r="J204" s="419" t="str">
        <f t="shared" si="11"/>
        <v/>
      </c>
      <c r="K204" s="314" t="str">
        <f t="shared" si="12"/>
        <v/>
      </c>
    </row>
    <row r="205" spans="1:11" ht="36" customHeight="1">
      <c r="A205" s="295">
        <v>195</v>
      </c>
      <c r="B205" s="296"/>
      <c r="C205" s="290"/>
      <c r="D205" s="323"/>
      <c r="E205" s="323"/>
      <c r="F205" s="323"/>
      <c r="G205" s="323"/>
      <c r="H205" s="323"/>
      <c r="I205" s="323"/>
      <c r="J205" s="419" t="str">
        <f t="shared" si="11"/>
        <v/>
      </c>
      <c r="K205" s="314" t="str">
        <f t="shared" si="12"/>
        <v/>
      </c>
    </row>
    <row r="206" spans="1:11" ht="36" customHeight="1">
      <c r="A206" s="295">
        <v>196</v>
      </c>
      <c r="B206" s="296"/>
      <c r="C206" s="290"/>
      <c r="D206" s="323"/>
      <c r="E206" s="323"/>
      <c r="F206" s="323"/>
      <c r="G206" s="323"/>
      <c r="H206" s="323"/>
      <c r="I206" s="323"/>
      <c r="J206" s="419" t="str">
        <f t="shared" si="11"/>
        <v/>
      </c>
      <c r="K206" s="314" t="str">
        <f t="shared" si="12"/>
        <v/>
      </c>
    </row>
    <row r="207" spans="1:11" ht="36" customHeight="1">
      <c r="A207" s="295">
        <v>197</v>
      </c>
      <c r="B207" s="296"/>
      <c r="C207" s="290"/>
      <c r="D207" s="323"/>
      <c r="E207" s="323"/>
      <c r="F207" s="323"/>
      <c r="G207" s="323"/>
      <c r="H207" s="323"/>
      <c r="I207" s="323"/>
      <c r="J207" s="419" t="str">
        <f t="shared" si="11"/>
        <v/>
      </c>
      <c r="K207" s="314" t="str">
        <f t="shared" si="12"/>
        <v/>
      </c>
    </row>
    <row r="208" spans="1:11" ht="36" customHeight="1">
      <c r="A208" s="295">
        <v>198</v>
      </c>
      <c r="B208" s="296"/>
      <c r="C208" s="290"/>
      <c r="D208" s="323"/>
      <c r="E208" s="323"/>
      <c r="F208" s="323"/>
      <c r="G208" s="323"/>
      <c r="H208" s="323"/>
      <c r="I208" s="323"/>
      <c r="J208" s="419" t="str">
        <f t="shared" si="11"/>
        <v/>
      </c>
      <c r="K208" s="314" t="str">
        <f t="shared" si="12"/>
        <v/>
      </c>
    </row>
    <row r="209" spans="1:11" ht="36" customHeight="1">
      <c r="A209" s="295">
        <v>199</v>
      </c>
      <c r="B209" s="296"/>
      <c r="C209" s="290"/>
      <c r="D209" s="323"/>
      <c r="E209" s="323"/>
      <c r="F209" s="323"/>
      <c r="G209" s="323"/>
      <c r="H209" s="323"/>
      <c r="I209" s="323"/>
      <c r="J209" s="419" t="str">
        <f t="shared" si="11"/>
        <v/>
      </c>
      <c r="K209" s="314" t="str">
        <f t="shared" si="12"/>
        <v/>
      </c>
    </row>
    <row r="210" spans="1:11" ht="36" customHeight="1">
      <c r="A210" s="295">
        <v>200</v>
      </c>
      <c r="B210" s="296"/>
      <c r="C210" s="290"/>
      <c r="D210" s="323"/>
      <c r="E210" s="323"/>
      <c r="F210" s="323"/>
      <c r="G210" s="323"/>
      <c r="H210" s="323"/>
      <c r="I210" s="323"/>
      <c r="J210" s="419" t="str">
        <f t="shared" si="11"/>
        <v/>
      </c>
      <c r="K210" s="314" t="str">
        <f t="shared" si="12"/>
        <v/>
      </c>
    </row>
    <row r="211" spans="1:11" ht="36" customHeight="1"/>
    <row r="212" spans="1:11" ht="36" customHeight="1"/>
    <row r="213" spans="1:11" ht="36" customHeight="1"/>
    <row r="214" spans="1:11" ht="36" customHeight="1"/>
    <row r="215" spans="1:11" ht="36" customHeight="1"/>
    <row r="216" spans="1:11" ht="36" customHeight="1"/>
    <row r="217" spans="1:11" ht="36" customHeight="1"/>
    <row r="218" spans="1:11" ht="36" customHeight="1"/>
    <row r="219" spans="1:11" ht="36" customHeight="1"/>
    <row r="220" spans="1:11" ht="36" customHeight="1"/>
    <row r="221" spans="1:11" ht="36" customHeight="1"/>
    <row r="222" spans="1:11" ht="36" customHeight="1"/>
    <row r="223" spans="1:11" ht="36" customHeight="1"/>
    <row r="224" spans="1:11" ht="36" customHeight="1"/>
    <row r="225" ht="36" customHeight="1"/>
    <row r="226" ht="36" customHeight="1"/>
    <row r="227" ht="36" customHeight="1"/>
    <row r="228" ht="36" customHeight="1"/>
    <row r="229" ht="36" customHeight="1"/>
    <row r="230" ht="36" customHeight="1"/>
    <row r="231" ht="36" customHeight="1"/>
    <row r="232" ht="36" customHeight="1"/>
    <row r="233" ht="36" customHeight="1"/>
    <row r="234" ht="36" customHeight="1"/>
    <row r="235" ht="36" customHeight="1"/>
    <row r="236" ht="36" customHeight="1"/>
    <row r="237" ht="36" customHeight="1"/>
    <row r="238" ht="36" customHeight="1"/>
    <row r="239" ht="36" customHeight="1"/>
    <row r="240" ht="36" customHeight="1"/>
    <row r="241" ht="36" customHeight="1"/>
    <row r="242" ht="36" customHeight="1"/>
    <row r="243" ht="36" customHeight="1"/>
    <row r="244" ht="36" customHeight="1"/>
    <row r="245" ht="36" customHeight="1"/>
    <row r="246" ht="36" customHeight="1"/>
    <row r="247" ht="36" customHeight="1"/>
    <row r="248" ht="36" customHeight="1"/>
    <row r="249" ht="36" customHeight="1"/>
    <row r="250" ht="36" customHeight="1"/>
    <row r="251" ht="36" customHeight="1"/>
    <row r="252" ht="36" customHeight="1"/>
    <row r="253" ht="36" customHeight="1"/>
    <row r="254" ht="36" customHeight="1"/>
    <row r="255" ht="36" customHeight="1"/>
    <row r="256" ht="36" customHeight="1"/>
    <row r="257" ht="36" customHeight="1"/>
    <row r="258" ht="36" customHeight="1"/>
    <row r="259" ht="36" customHeight="1"/>
    <row r="260" ht="36" customHeight="1"/>
    <row r="261" ht="36" customHeight="1"/>
    <row r="262" ht="36" customHeight="1"/>
    <row r="263" ht="36" customHeight="1"/>
    <row r="264" ht="36" customHeight="1"/>
    <row r="265" ht="36" customHeight="1"/>
    <row r="266" ht="36" customHeight="1"/>
    <row r="267" ht="36" customHeight="1"/>
    <row r="268" ht="36" customHeight="1"/>
    <row r="269" ht="36" customHeight="1"/>
    <row r="270" ht="36" customHeight="1"/>
    <row r="271" ht="36" customHeight="1"/>
    <row r="272" ht="36" customHeight="1"/>
    <row r="273" ht="36" customHeight="1"/>
    <row r="274" ht="36" customHeight="1"/>
    <row r="275" ht="36" customHeight="1"/>
    <row r="276" ht="36" customHeight="1"/>
    <row r="277" ht="36" customHeight="1"/>
    <row r="278" ht="36" customHeight="1"/>
    <row r="279" ht="36" customHeight="1"/>
    <row r="280" ht="36" customHeight="1"/>
    <row r="281" ht="36" customHeight="1"/>
    <row r="282" ht="36" customHeight="1"/>
    <row r="283" ht="36" customHeight="1"/>
    <row r="284" ht="36" customHeight="1"/>
    <row r="285" ht="36" customHeight="1"/>
    <row r="286" ht="36" customHeight="1"/>
    <row r="287" ht="36" customHeight="1"/>
    <row r="288" ht="36" customHeight="1"/>
    <row r="289" ht="36" customHeight="1"/>
  </sheetData>
  <sheetProtection algorithmName="SHA-512" hashValue="53hLRzdvFq9p23xe1kF75zIk+rNwoiCFUJao5YA0RIwicMU6alef94ttGxO7fwuLXkyuM0pi0gjXwbi1sPeQYg==" saltValue="lbKeArrn75ZT6tP2OKpH8A==" spinCount="100000" sheet="1" objects="1" scenarios="1"/>
  <protectedRanges>
    <protectedRange sqref="D11:I210" name="Tabel 2a1"/>
  </protectedRanges>
  <mergeCells count="11">
    <mergeCell ref="A7:A9"/>
    <mergeCell ref="B7:B9"/>
    <mergeCell ref="C7:C9"/>
    <mergeCell ref="D7:I7"/>
    <mergeCell ref="J7:J9"/>
    <mergeCell ref="M11:N11"/>
    <mergeCell ref="K7:K9"/>
    <mergeCell ref="D8:F8"/>
    <mergeCell ref="G8:G9"/>
    <mergeCell ref="H8:H9"/>
    <mergeCell ref="I8:I9"/>
  </mergeCells>
  <dataValidations count="2">
    <dataValidation type="list" allowBlank="1" showInputMessage="1" showErrorMessage="1" sqref="C11:C210" xr:uid="{D149790C-79A5-4BCC-9EC6-0898A951F9EF}">
      <formula1>$B$4:$B$5</formula1>
    </dataValidation>
    <dataValidation type="decimal" operator="greaterThanOrEqual" allowBlank="1" showDropDown="1" showInputMessage="1" showErrorMessage="1" prompt="Data harus diisi dalam bentuk angka" sqref="D11:I210" xr:uid="{AAAD196A-8869-46BE-A608-C04DE65D767A}">
      <formula1>0</formula1>
    </dataValidation>
  </dataValidations>
  <hyperlinks>
    <hyperlink ref="L1" location="'Daftar Tabel'!A1" display="&lt;&lt;&lt; Daftar Tabel" xr:uid="{7D03C0FD-744B-4FD6-A88E-213283B14E46}"/>
  </hyperlink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981"/>
  <sheetViews>
    <sheetView workbookViewId="0">
      <pane ySplit="12" topLeftCell="A158" activePane="bottomLeft" state="frozen"/>
      <selection activeCell="O19" sqref="O19"/>
      <selection pane="bottomLeft" activeCell="L184" sqref="L184"/>
    </sheetView>
  </sheetViews>
  <sheetFormatPr defaultColWidth="8.85546875" defaultRowHeight="15"/>
  <cols>
    <col min="1" max="1" width="5.5703125" style="3" customWidth="1"/>
    <col min="2" max="2" width="19.42578125" style="3" customWidth="1"/>
    <col min="3" max="3" width="10" style="3" customWidth="1"/>
    <col min="4" max="4" width="13.42578125" style="3" customWidth="1"/>
    <col min="5" max="5" width="12.5703125" style="3" customWidth="1"/>
    <col min="6" max="6" width="13.5703125" style="3" customWidth="1"/>
    <col min="7" max="8" width="12.5703125" style="3" customWidth="1"/>
    <col min="9" max="10" width="13.85546875" style="3" customWidth="1"/>
    <col min="11" max="11" width="14.5703125" style="3" bestFit="1" customWidth="1"/>
    <col min="12" max="12" width="31.140625" style="3" customWidth="1"/>
    <col min="13" max="13" width="2" style="3" customWidth="1"/>
    <col min="14" max="16384" width="8.85546875" style="3"/>
  </cols>
  <sheetData>
    <row r="1" spans="1:14">
      <c r="A1" s="3" t="s">
        <v>72</v>
      </c>
      <c r="K1" s="20" t="s">
        <v>14</v>
      </c>
    </row>
    <row r="2" spans="1:14" ht="51.75" customHeight="1"/>
    <row r="3" spans="1:14" hidden="1">
      <c r="D3" s="3" t="s">
        <v>15</v>
      </c>
      <c r="F3" s="3" t="s">
        <v>249</v>
      </c>
    </row>
    <row r="4" spans="1:14" hidden="1"/>
    <row r="5" spans="1:14" hidden="1">
      <c r="D5" s="3" t="s">
        <v>16</v>
      </c>
      <c r="F5" s="3" t="s">
        <v>251</v>
      </c>
    </row>
    <row r="6" spans="1:14" hidden="1">
      <c r="F6" s="3" t="s">
        <v>250</v>
      </c>
    </row>
    <row r="7" spans="1:14" hidden="1">
      <c r="F7" s="3" t="s">
        <v>252</v>
      </c>
    </row>
    <row r="8" spans="1:14" hidden="1">
      <c r="F8" s="3" t="s">
        <v>253</v>
      </c>
    </row>
    <row r="9" spans="1:14" hidden="1">
      <c r="F9" s="3" t="s">
        <v>254</v>
      </c>
    </row>
    <row r="10" spans="1:14" hidden="1"/>
    <row r="11" spans="1:14" s="414" customFormat="1" ht="63.75">
      <c r="A11" s="413" t="s">
        <v>17</v>
      </c>
      <c r="B11" s="413" t="s">
        <v>45</v>
      </c>
      <c r="C11" s="413" t="s">
        <v>339</v>
      </c>
      <c r="D11" s="413" t="s">
        <v>46</v>
      </c>
      <c r="E11" s="413" t="s">
        <v>47</v>
      </c>
      <c r="F11" s="410" t="s">
        <v>49</v>
      </c>
      <c r="G11" s="410" t="s">
        <v>50</v>
      </c>
      <c r="H11" s="410" t="s">
        <v>51</v>
      </c>
      <c r="I11" s="446" t="s">
        <v>52</v>
      </c>
      <c r="J11" s="410" t="s">
        <v>53</v>
      </c>
    </row>
    <row r="12" spans="1:14">
      <c r="A12" s="25">
        <v>1</v>
      </c>
      <c r="B12" s="25">
        <v>2</v>
      </c>
      <c r="C12" s="25">
        <v>3</v>
      </c>
      <c r="D12" s="25">
        <v>4</v>
      </c>
      <c r="E12" s="25">
        <v>5</v>
      </c>
      <c r="F12" s="25">
        <v>6</v>
      </c>
      <c r="G12" s="25">
        <v>7</v>
      </c>
      <c r="H12" s="25">
        <v>8</v>
      </c>
      <c r="I12" s="25">
        <v>9</v>
      </c>
      <c r="J12" s="25">
        <v>10</v>
      </c>
    </row>
    <row r="13" spans="1:14" ht="15" customHeight="1">
      <c r="A13" s="295">
        <v>1</v>
      </c>
      <c r="B13" s="296"/>
      <c r="C13" s="312"/>
      <c r="D13" s="296"/>
      <c r="E13" s="290"/>
      <c r="F13" s="290"/>
      <c r="G13" s="431"/>
      <c r="H13" s="359"/>
      <c r="I13" s="430"/>
      <c r="J13" s="430"/>
      <c r="L13" s="473" t="s">
        <v>1063</v>
      </c>
      <c r="M13" s="474"/>
      <c r="N13" s="474"/>
    </row>
    <row r="14" spans="1:14" ht="15" customHeight="1">
      <c r="A14" s="295">
        <v>2</v>
      </c>
      <c r="B14" s="296"/>
      <c r="C14" s="312"/>
      <c r="D14" s="296"/>
      <c r="E14" s="290"/>
      <c r="F14" s="290"/>
      <c r="G14" s="431"/>
      <c r="H14" s="359"/>
      <c r="I14" s="430"/>
      <c r="J14" s="430"/>
    </row>
    <row r="15" spans="1:14" ht="15" customHeight="1">
      <c r="A15" s="295">
        <v>3</v>
      </c>
      <c r="B15" s="296"/>
      <c r="C15" s="312"/>
      <c r="D15" s="296"/>
      <c r="E15" s="290"/>
      <c r="F15" s="290"/>
      <c r="G15" s="431"/>
      <c r="H15" s="359"/>
      <c r="I15" s="430"/>
      <c r="J15" s="430"/>
      <c r="L15" s="3" t="s">
        <v>45</v>
      </c>
      <c r="M15" s="3" t="s">
        <v>1074</v>
      </c>
      <c r="N15" s="267">
        <f>COUNTA(B13:B980)</f>
        <v>0</v>
      </c>
    </row>
    <row r="16" spans="1:14" ht="15" customHeight="1">
      <c r="A16" s="295">
        <v>4</v>
      </c>
      <c r="B16" s="296"/>
      <c r="C16" s="312"/>
      <c r="D16" s="296"/>
      <c r="E16" s="290"/>
      <c r="F16" s="290"/>
      <c r="G16" s="431"/>
      <c r="H16" s="359"/>
      <c r="I16" s="430"/>
      <c r="J16" s="430"/>
    </row>
    <row r="17" spans="1:14" ht="15" customHeight="1">
      <c r="A17" s="295">
        <v>5</v>
      </c>
      <c r="B17" s="296"/>
      <c r="C17" s="312"/>
      <c r="D17" s="296"/>
      <c r="E17" s="290"/>
      <c r="F17" s="290"/>
      <c r="G17" s="431"/>
      <c r="H17" s="359"/>
      <c r="I17" s="430"/>
      <c r="J17" s="430"/>
      <c r="L17" s="98" t="s">
        <v>50</v>
      </c>
      <c r="M17" s="3" t="s">
        <v>1074</v>
      </c>
      <c r="N17" s="267">
        <f>COUNTA(G13:G979)</f>
        <v>0</v>
      </c>
    </row>
    <row r="18" spans="1:14" ht="15" customHeight="1">
      <c r="A18" s="295">
        <v>6</v>
      </c>
      <c r="B18" s="296"/>
      <c r="C18" s="312"/>
      <c r="D18" s="296"/>
      <c r="E18" s="290"/>
      <c r="F18" s="290"/>
      <c r="G18" s="431"/>
      <c r="H18" s="359"/>
      <c r="I18" s="430"/>
      <c r="J18" s="430"/>
    </row>
    <row r="19" spans="1:14">
      <c r="A19" s="295">
        <v>7</v>
      </c>
      <c r="B19" s="296"/>
      <c r="C19" s="312"/>
      <c r="D19" s="296"/>
      <c r="E19" s="290"/>
      <c r="F19" s="290"/>
      <c r="G19" s="431"/>
      <c r="H19" s="359"/>
      <c r="I19" s="430"/>
      <c r="J19" s="430"/>
    </row>
    <row r="20" spans="1:14">
      <c r="A20" s="295">
        <v>8</v>
      </c>
      <c r="B20" s="296"/>
      <c r="C20" s="312"/>
      <c r="D20" s="296"/>
      <c r="E20" s="290"/>
      <c r="F20" s="290"/>
      <c r="G20" s="431"/>
      <c r="H20" s="359"/>
      <c r="I20" s="430"/>
      <c r="J20" s="430"/>
    </row>
    <row r="21" spans="1:14">
      <c r="A21" s="295">
        <v>9</v>
      </c>
      <c r="B21" s="296"/>
      <c r="C21" s="312"/>
      <c r="D21" s="296"/>
      <c r="E21" s="290"/>
      <c r="F21" s="290"/>
      <c r="G21" s="431"/>
      <c r="H21" s="359"/>
      <c r="I21" s="430"/>
      <c r="J21" s="430"/>
    </row>
    <row r="22" spans="1:14">
      <c r="A22" s="295">
        <v>10</v>
      </c>
      <c r="B22" s="296"/>
      <c r="C22" s="312"/>
      <c r="D22" s="296"/>
      <c r="E22" s="290"/>
      <c r="F22" s="290"/>
      <c r="G22" s="431"/>
      <c r="H22" s="359"/>
      <c r="I22" s="430"/>
      <c r="J22" s="430"/>
    </row>
    <row r="23" spans="1:14">
      <c r="A23" s="295">
        <v>11</v>
      </c>
      <c r="B23" s="296"/>
      <c r="C23" s="312"/>
      <c r="D23" s="296"/>
      <c r="E23" s="290"/>
      <c r="F23" s="290"/>
      <c r="G23" s="431"/>
      <c r="H23" s="359"/>
      <c r="I23" s="430"/>
      <c r="J23" s="430"/>
    </row>
    <row r="24" spans="1:14" ht="15" customHeight="1">
      <c r="A24" s="295">
        <v>12</v>
      </c>
      <c r="B24" s="296"/>
      <c r="C24" s="312"/>
      <c r="D24" s="296"/>
      <c r="E24" s="290"/>
      <c r="F24" s="290"/>
      <c r="G24" s="431"/>
      <c r="H24" s="359"/>
      <c r="I24" s="430"/>
      <c r="J24" s="430"/>
    </row>
    <row r="25" spans="1:14">
      <c r="A25" s="295">
        <v>13</v>
      </c>
      <c r="B25" s="296"/>
      <c r="C25" s="312"/>
      <c r="D25" s="296"/>
      <c r="E25" s="290"/>
      <c r="F25" s="290"/>
      <c r="G25" s="431"/>
      <c r="H25" s="359"/>
      <c r="I25" s="430"/>
      <c r="J25" s="430"/>
    </row>
    <row r="26" spans="1:14">
      <c r="A26" s="295">
        <v>14</v>
      </c>
      <c r="B26" s="296"/>
      <c r="C26" s="312"/>
      <c r="D26" s="296"/>
      <c r="E26" s="290"/>
      <c r="F26" s="290"/>
      <c r="G26" s="431"/>
      <c r="H26" s="359"/>
      <c r="I26" s="430"/>
      <c r="J26" s="430"/>
    </row>
    <row r="27" spans="1:14">
      <c r="A27" s="295">
        <v>15</v>
      </c>
      <c r="B27" s="296"/>
      <c r="C27" s="312"/>
      <c r="D27" s="296"/>
      <c r="E27" s="290"/>
      <c r="F27" s="290"/>
      <c r="G27" s="431"/>
      <c r="H27" s="359"/>
      <c r="I27" s="430"/>
      <c r="J27" s="430"/>
    </row>
    <row r="28" spans="1:14">
      <c r="A28" s="295">
        <v>16</v>
      </c>
      <c r="B28" s="296"/>
      <c r="C28" s="312"/>
      <c r="D28" s="296"/>
      <c r="E28" s="290"/>
      <c r="F28" s="290"/>
      <c r="G28" s="431"/>
      <c r="H28" s="359"/>
      <c r="I28" s="430"/>
      <c r="J28" s="430"/>
    </row>
    <row r="29" spans="1:14">
      <c r="A29" s="295">
        <v>17</v>
      </c>
      <c r="B29" s="296"/>
      <c r="C29" s="312"/>
      <c r="D29" s="296"/>
      <c r="E29" s="290"/>
      <c r="F29" s="290"/>
      <c r="G29" s="431"/>
      <c r="H29" s="359"/>
      <c r="I29" s="430"/>
      <c r="J29" s="430"/>
    </row>
    <row r="30" spans="1:14">
      <c r="A30" s="295">
        <v>18</v>
      </c>
      <c r="B30" s="296"/>
      <c r="C30" s="312"/>
      <c r="D30" s="296"/>
      <c r="E30" s="290"/>
      <c r="F30" s="290"/>
      <c r="G30" s="431"/>
      <c r="H30" s="359"/>
      <c r="I30" s="430"/>
      <c r="J30" s="430"/>
    </row>
    <row r="31" spans="1:14">
      <c r="A31" s="295">
        <v>19</v>
      </c>
      <c r="B31" s="296"/>
      <c r="C31" s="312"/>
      <c r="D31" s="296"/>
      <c r="E31" s="290"/>
      <c r="F31" s="290"/>
      <c r="G31" s="431"/>
      <c r="H31" s="359"/>
      <c r="I31" s="430"/>
      <c r="J31" s="430"/>
    </row>
    <row r="32" spans="1:14">
      <c r="A32" s="295">
        <v>20</v>
      </c>
      <c r="B32" s="296"/>
      <c r="C32" s="312"/>
      <c r="D32" s="296"/>
      <c r="E32" s="290"/>
      <c r="F32" s="290"/>
      <c r="G32" s="431"/>
      <c r="H32" s="359"/>
      <c r="I32" s="430"/>
      <c r="J32" s="430"/>
    </row>
    <row r="33" spans="1:10">
      <c r="A33" s="295">
        <v>21</v>
      </c>
      <c r="B33" s="296"/>
      <c r="C33" s="312"/>
      <c r="D33" s="296"/>
      <c r="E33" s="290"/>
      <c r="F33" s="290"/>
      <c r="G33" s="431"/>
      <c r="H33" s="359"/>
      <c r="I33" s="430"/>
      <c r="J33" s="430"/>
    </row>
    <row r="34" spans="1:10">
      <c r="A34" s="295">
        <v>22</v>
      </c>
      <c r="B34" s="296"/>
      <c r="C34" s="312"/>
      <c r="D34" s="296"/>
      <c r="E34" s="290"/>
      <c r="F34" s="290"/>
      <c r="G34" s="431"/>
      <c r="H34" s="359"/>
      <c r="I34" s="430"/>
      <c r="J34" s="430"/>
    </row>
    <row r="35" spans="1:10">
      <c r="A35" s="295">
        <v>23</v>
      </c>
      <c r="B35" s="296"/>
      <c r="C35" s="312"/>
      <c r="D35" s="296"/>
      <c r="E35" s="290"/>
      <c r="F35" s="290"/>
      <c r="G35" s="431"/>
      <c r="H35" s="359"/>
      <c r="I35" s="430"/>
      <c r="J35" s="430"/>
    </row>
    <row r="36" spans="1:10">
      <c r="A36" s="295">
        <v>24</v>
      </c>
      <c r="B36" s="296"/>
      <c r="C36" s="312"/>
      <c r="D36" s="296"/>
      <c r="E36" s="290"/>
      <c r="F36" s="290"/>
      <c r="G36" s="431"/>
      <c r="H36" s="359"/>
      <c r="I36" s="430"/>
      <c r="J36" s="430"/>
    </row>
    <row r="37" spans="1:10">
      <c r="A37" s="295">
        <v>25</v>
      </c>
      <c r="B37" s="296"/>
      <c r="C37" s="312"/>
      <c r="D37" s="296"/>
      <c r="E37" s="290"/>
      <c r="F37" s="290"/>
      <c r="G37" s="431"/>
      <c r="H37" s="359"/>
      <c r="I37" s="430"/>
      <c r="J37" s="430"/>
    </row>
    <row r="38" spans="1:10">
      <c r="A38" s="295">
        <v>26</v>
      </c>
      <c r="B38" s="296"/>
      <c r="C38" s="312"/>
      <c r="D38" s="296"/>
      <c r="E38" s="290"/>
      <c r="F38" s="290"/>
      <c r="G38" s="431"/>
      <c r="H38" s="359"/>
      <c r="I38" s="430"/>
      <c r="J38" s="430"/>
    </row>
    <row r="39" spans="1:10">
      <c r="A39" s="295">
        <v>27</v>
      </c>
      <c r="B39" s="296"/>
      <c r="C39" s="312"/>
      <c r="D39" s="296"/>
      <c r="E39" s="290"/>
      <c r="F39" s="290"/>
      <c r="G39" s="431"/>
      <c r="H39" s="359"/>
      <c r="I39" s="430"/>
      <c r="J39" s="430"/>
    </row>
    <row r="40" spans="1:10">
      <c r="A40" s="295">
        <v>28</v>
      </c>
      <c r="B40" s="296"/>
      <c r="C40" s="312"/>
      <c r="D40" s="296"/>
      <c r="E40" s="290"/>
      <c r="F40" s="290"/>
      <c r="G40" s="431"/>
      <c r="H40" s="359"/>
      <c r="I40" s="430"/>
      <c r="J40" s="430"/>
    </row>
    <row r="41" spans="1:10">
      <c r="A41" s="295">
        <v>29</v>
      </c>
      <c r="B41" s="296"/>
      <c r="C41" s="312"/>
      <c r="D41" s="296"/>
      <c r="E41" s="290"/>
      <c r="F41" s="290"/>
      <c r="G41" s="431"/>
      <c r="H41" s="359"/>
      <c r="I41" s="430"/>
      <c r="J41" s="430"/>
    </row>
    <row r="42" spans="1:10">
      <c r="A42" s="295">
        <v>30</v>
      </c>
      <c r="B42" s="296"/>
      <c r="C42" s="312"/>
      <c r="D42" s="296"/>
      <c r="E42" s="290"/>
      <c r="F42" s="290"/>
      <c r="G42" s="431"/>
      <c r="H42" s="359"/>
      <c r="I42" s="430"/>
      <c r="J42" s="430"/>
    </row>
    <row r="43" spans="1:10">
      <c r="A43" s="295">
        <v>31</v>
      </c>
      <c r="B43" s="296"/>
      <c r="C43" s="312"/>
      <c r="D43" s="296"/>
      <c r="E43" s="290"/>
      <c r="F43" s="290"/>
      <c r="G43" s="431"/>
      <c r="H43" s="359"/>
      <c r="I43" s="430"/>
      <c r="J43" s="430"/>
    </row>
    <row r="44" spans="1:10">
      <c r="A44" s="295">
        <v>32</v>
      </c>
      <c r="B44" s="296"/>
      <c r="C44" s="312"/>
      <c r="D44" s="296"/>
      <c r="E44" s="290"/>
      <c r="F44" s="290"/>
      <c r="G44" s="431"/>
      <c r="H44" s="359"/>
      <c r="I44" s="430"/>
      <c r="J44" s="430"/>
    </row>
    <row r="45" spans="1:10">
      <c r="A45" s="295">
        <v>33</v>
      </c>
      <c r="B45" s="296"/>
      <c r="C45" s="312"/>
      <c r="D45" s="296"/>
      <c r="E45" s="290"/>
      <c r="F45" s="290"/>
      <c r="G45" s="431"/>
      <c r="H45" s="359"/>
      <c r="I45" s="430"/>
      <c r="J45" s="430"/>
    </row>
    <row r="46" spans="1:10">
      <c r="A46" s="295">
        <v>34</v>
      </c>
      <c r="B46" s="296"/>
      <c r="C46" s="312"/>
      <c r="D46" s="296"/>
      <c r="E46" s="290"/>
      <c r="F46" s="290"/>
      <c r="G46" s="431"/>
      <c r="H46" s="359"/>
      <c r="I46" s="430"/>
      <c r="J46" s="430"/>
    </row>
    <row r="47" spans="1:10">
      <c r="A47" s="295">
        <v>35</v>
      </c>
      <c r="B47" s="296"/>
      <c r="C47" s="312"/>
      <c r="D47" s="296"/>
      <c r="E47" s="290"/>
      <c r="F47" s="290"/>
      <c r="G47" s="431"/>
      <c r="H47" s="359"/>
      <c r="I47" s="430"/>
      <c r="J47" s="430"/>
    </row>
    <row r="48" spans="1:10">
      <c r="A48" s="295">
        <v>36</v>
      </c>
      <c r="B48" s="296"/>
      <c r="C48" s="312"/>
      <c r="D48" s="296"/>
      <c r="E48" s="290"/>
      <c r="F48" s="290"/>
      <c r="G48" s="431"/>
      <c r="H48" s="359"/>
      <c r="I48" s="430"/>
      <c r="J48" s="430"/>
    </row>
    <row r="49" spans="1:10">
      <c r="A49" s="295">
        <v>37</v>
      </c>
      <c r="B49" s="296"/>
      <c r="C49" s="312"/>
      <c r="D49" s="296"/>
      <c r="E49" s="290"/>
      <c r="F49" s="290"/>
      <c r="G49" s="431"/>
      <c r="H49" s="359"/>
      <c r="I49" s="430"/>
      <c r="J49" s="430"/>
    </row>
    <row r="50" spans="1:10">
      <c r="A50" s="295">
        <v>38</v>
      </c>
      <c r="B50" s="296"/>
      <c r="C50" s="312"/>
      <c r="D50" s="296"/>
      <c r="E50" s="290"/>
      <c r="F50" s="290"/>
      <c r="G50" s="431"/>
      <c r="H50" s="359"/>
      <c r="I50" s="430"/>
      <c r="J50" s="430"/>
    </row>
    <row r="51" spans="1:10">
      <c r="A51" s="295">
        <v>39</v>
      </c>
      <c r="B51" s="296"/>
      <c r="C51" s="312"/>
      <c r="D51" s="296"/>
      <c r="E51" s="290"/>
      <c r="F51" s="290"/>
      <c r="G51" s="431"/>
      <c r="H51" s="359"/>
      <c r="I51" s="430"/>
      <c r="J51" s="430"/>
    </row>
    <row r="52" spans="1:10">
      <c r="A52" s="295">
        <v>40</v>
      </c>
      <c r="B52" s="296"/>
      <c r="C52" s="312"/>
      <c r="D52" s="296"/>
      <c r="E52" s="290"/>
      <c r="F52" s="290"/>
      <c r="G52" s="431"/>
      <c r="H52" s="359"/>
      <c r="I52" s="430"/>
      <c r="J52" s="430"/>
    </row>
    <row r="53" spans="1:10">
      <c r="A53" s="295">
        <v>41</v>
      </c>
      <c r="B53" s="296"/>
      <c r="C53" s="312"/>
      <c r="D53" s="296"/>
      <c r="E53" s="290"/>
      <c r="F53" s="290"/>
      <c r="G53" s="431"/>
      <c r="H53" s="359"/>
      <c r="I53" s="430"/>
      <c r="J53" s="430"/>
    </row>
    <row r="54" spans="1:10">
      <c r="A54" s="295">
        <v>42</v>
      </c>
      <c r="B54" s="296"/>
      <c r="C54" s="312"/>
      <c r="D54" s="296"/>
      <c r="E54" s="290"/>
      <c r="F54" s="290"/>
      <c r="G54" s="431"/>
      <c r="H54" s="359"/>
      <c r="I54" s="430"/>
      <c r="J54" s="430"/>
    </row>
    <row r="55" spans="1:10">
      <c r="A55" s="295">
        <v>43</v>
      </c>
      <c r="B55" s="296"/>
      <c r="C55" s="312"/>
      <c r="D55" s="296"/>
      <c r="E55" s="290"/>
      <c r="F55" s="290"/>
      <c r="G55" s="431"/>
      <c r="H55" s="359"/>
      <c r="I55" s="430"/>
      <c r="J55" s="430"/>
    </row>
    <row r="56" spans="1:10">
      <c r="A56" s="295">
        <v>44</v>
      </c>
      <c r="B56" s="296"/>
      <c r="C56" s="312"/>
      <c r="D56" s="296"/>
      <c r="E56" s="290"/>
      <c r="F56" s="290"/>
      <c r="G56" s="431"/>
      <c r="H56" s="359"/>
      <c r="I56" s="430"/>
      <c r="J56" s="430"/>
    </row>
    <row r="57" spans="1:10">
      <c r="A57" s="295">
        <v>45</v>
      </c>
      <c r="B57" s="296"/>
      <c r="C57" s="312"/>
      <c r="D57" s="296"/>
      <c r="E57" s="290"/>
      <c r="F57" s="290"/>
      <c r="G57" s="431"/>
      <c r="H57" s="359"/>
      <c r="I57" s="430"/>
      <c r="J57" s="430"/>
    </row>
    <row r="58" spans="1:10">
      <c r="A58" s="295">
        <v>46</v>
      </c>
      <c r="B58" s="296"/>
      <c r="C58" s="312"/>
      <c r="D58" s="296"/>
      <c r="E58" s="290"/>
      <c r="F58" s="290"/>
      <c r="G58" s="431"/>
      <c r="H58" s="359"/>
      <c r="I58" s="430"/>
      <c r="J58" s="430"/>
    </row>
    <row r="59" spans="1:10">
      <c r="A59" s="295">
        <v>47</v>
      </c>
      <c r="B59" s="296"/>
      <c r="C59" s="312"/>
      <c r="D59" s="296"/>
      <c r="E59" s="290"/>
      <c r="F59" s="290"/>
      <c r="G59" s="431"/>
      <c r="H59" s="359"/>
      <c r="I59" s="430"/>
      <c r="J59" s="430"/>
    </row>
    <row r="60" spans="1:10">
      <c r="A60" s="295">
        <v>48</v>
      </c>
      <c r="B60" s="296"/>
      <c r="C60" s="312"/>
      <c r="D60" s="296"/>
      <c r="E60" s="290"/>
      <c r="F60" s="290"/>
      <c r="G60" s="431"/>
      <c r="H60" s="359"/>
      <c r="I60" s="430"/>
      <c r="J60" s="430"/>
    </row>
    <row r="61" spans="1:10">
      <c r="A61" s="295">
        <v>49</v>
      </c>
      <c r="B61" s="296"/>
      <c r="C61" s="312"/>
      <c r="D61" s="296"/>
      <c r="E61" s="290"/>
      <c r="F61" s="290"/>
      <c r="G61" s="431"/>
      <c r="H61" s="359"/>
      <c r="I61" s="430"/>
      <c r="J61" s="430"/>
    </row>
    <row r="62" spans="1:10">
      <c r="A62" s="295">
        <v>50</v>
      </c>
      <c r="B62" s="296"/>
      <c r="C62" s="312"/>
      <c r="D62" s="296"/>
      <c r="E62" s="290"/>
      <c r="F62" s="290"/>
      <c r="G62" s="431"/>
      <c r="H62" s="359"/>
      <c r="I62" s="430"/>
      <c r="J62" s="430"/>
    </row>
    <row r="63" spans="1:10">
      <c r="A63" s="295">
        <v>51</v>
      </c>
      <c r="B63" s="296"/>
      <c r="C63" s="312"/>
      <c r="D63" s="296"/>
      <c r="E63" s="290"/>
      <c r="F63" s="290"/>
      <c r="G63" s="431"/>
      <c r="H63" s="359"/>
      <c r="I63" s="430"/>
      <c r="J63" s="430"/>
    </row>
    <row r="64" spans="1:10">
      <c r="A64" s="295">
        <v>52</v>
      </c>
      <c r="B64" s="296"/>
      <c r="C64" s="312"/>
      <c r="D64" s="296"/>
      <c r="E64" s="290"/>
      <c r="F64" s="290"/>
      <c r="G64" s="431"/>
      <c r="H64" s="359"/>
      <c r="I64" s="430"/>
      <c r="J64" s="430"/>
    </row>
    <row r="65" spans="1:10">
      <c r="A65" s="295">
        <v>53</v>
      </c>
      <c r="B65" s="296"/>
      <c r="C65" s="312"/>
      <c r="D65" s="296"/>
      <c r="E65" s="290"/>
      <c r="F65" s="290"/>
      <c r="G65" s="431"/>
      <c r="H65" s="359"/>
      <c r="I65" s="430"/>
      <c r="J65" s="430"/>
    </row>
    <row r="66" spans="1:10">
      <c r="A66" s="295">
        <v>54</v>
      </c>
      <c r="B66" s="296"/>
      <c r="C66" s="312"/>
      <c r="D66" s="296"/>
      <c r="E66" s="290"/>
      <c r="F66" s="290"/>
      <c r="G66" s="431"/>
      <c r="H66" s="359"/>
      <c r="I66" s="430"/>
      <c r="J66" s="430"/>
    </row>
    <row r="67" spans="1:10">
      <c r="A67" s="295">
        <v>55</v>
      </c>
      <c r="B67" s="296"/>
      <c r="C67" s="312"/>
      <c r="D67" s="296"/>
      <c r="E67" s="290"/>
      <c r="F67" s="290"/>
      <c r="G67" s="431"/>
      <c r="H67" s="359"/>
      <c r="I67" s="430"/>
      <c r="J67" s="430"/>
    </row>
    <row r="68" spans="1:10">
      <c r="A68" s="295">
        <v>56</v>
      </c>
      <c r="B68" s="296"/>
      <c r="C68" s="312"/>
      <c r="D68" s="296"/>
      <c r="E68" s="290"/>
      <c r="F68" s="290"/>
      <c r="G68" s="431"/>
      <c r="H68" s="359"/>
      <c r="I68" s="430"/>
      <c r="J68" s="430"/>
    </row>
    <row r="69" spans="1:10">
      <c r="A69" s="295">
        <v>57</v>
      </c>
      <c r="B69" s="296"/>
      <c r="C69" s="312"/>
      <c r="D69" s="296"/>
      <c r="E69" s="290"/>
      <c r="F69" s="290"/>
      <c r="G69" s="431"/>
      <c r="H69" s="359"/>
      <c r="I69" s="430"/>
      <c r="J69" s="430"/>
    </row>
    <row r="70" spans="1:10">
      <c r="A70" s="295">
        <v>58</v>
      </c>
      <c r="B70" s="296"/>
      <c r="C70" s="312"/>
      <c r="D70" s="296"/>
      <c r="E70" s="290"/>
      <c r="F70" s="290"/>
      <c r="G70" s="431"/>
      <c r="H70" s="359"/>
      <c r="I70" s="430"/>
      <c r="J70" s="430"/>
    </row>
    <row r="71" spans="1:10">
      <c r="A71" s="295">
        <v>59</v>
      </c>
      <c r="B71" s="296"/>
      <c r="C71" s="312"/>
      <c r="D71" s="296"/>
      <c r="E71" s="290"/>
      <c r="F71" s="290"/>
      <c r="G71" s="431"/>
      <c r="H71" s="359"/>
      <c r="I71" s="430"/>
      <c r="J71" s="430"/>
    </row>
    <row r="72" spans="1:10">
      <c r="A72" s="295">
        <v>60</v>
      </c>
      <c r="B72" s="296"/>
      <c r="C72" s="312"/>
      <c r="D72" s="296"/>
      <c r="E72" s="290"/>
      <c r="F72" s="290"/>
      <c r="G72" s="431"/>
      <c r="H72" s="359"/>
      <c r="I72" s="430"/>
      <c r="J72" s="430"/>
    </row>
    <row r="73" spans="1:10">
      <c r="A73" s="295">
        <v>61</v>
      </c>
      <c r="B73" s="296"/>
      <c r="C73" s="312"/>
      <c r="D73" s="296"/>
      <c r="E73" s="290"/>
      <c r="F73" s="290"/>
      <c r="G73" s="431"/>
      <c r="H73" s="359"/>
      <c r="I73" s="430"/>
      <c r="J73" s="430"/>
    </row>
    <row r="74" spans="1:10">
      <c r="A74" s="295">
        <v>62</v>
      </c>
      <c r="B74" s="296"/>
      <c r="C74" s="312"/>
      <c r="D74" s="296"/>
      <c r="E74" s="290"/>
      <c r="F74" s="290"/>
      <c r="G74" s="431"/>
      <c r="H74" s="359"/>
      <c r="I74" s="430"/>
      <c r="J74" s="430"/>
    </row>
    <row r="75" spans="1:10">
      <c r="A75" s="295">
        <v>63</v>
      </c>
      <c r="B75" s="296"/>
      <c r="C75" s="312"/>
      <c r="D75" s="296"/>
      <c r="E75" s="290"/>
      <c r="F75" s="290"/>
      <c r="G75" s="431"/>
      <c r="H75" s="359"/>
      <c r="I75" s="430"/>
      <c r="J75" s="430"/>
    </row>
    <row r="76" spans="1:10">
      <c r="A76" s="295">
        <v>64</v>
      </c>
      <c r="B76" s="296"/>
      <c r="C76" s="312"/>
      <c r="D76" s="296"/>
      <c r="E76" s="290"/>
      <c r="F76" s="290"/>
      <c r="G76" s="431"/>
      <c r="H76" s="359"/>
      <c r="I76" s="430"/>
      <c r="J76" s="430"/>
    </row>
    <row r="77" spans="1:10">
      <c r="A77" s="295">
        <v>65</v>
      </c>
      <c r="B77" s="296"/>
      <c r="C77" s="312"/>
      <c r="D77" s="296"/>
      <c r="E77" s="290"/>
      <c r="F77" s="290"/>
      <c r="G77" s="431"/>
      <c r="H77" s="359"/>
      <c r="I77" s="430"/>
      <c r="J77" s="430"/>
    </row>
    <row r="78" spans="1:10">
      <c r="A78" s="295">
        <v>66</v>
      </c>
      <c r="B78" s="296"/>
      <c r="C78" s="312"/>
      <c r="D78" s="296"/>
      <c r="E78" s="290"/>
      <c r="F78" s="290"/>
      <c r="G78" s="431"/>
      <c r="H78" s="359"/>
      <c r="I78" s="430"/>
      <c r="J78" s="430"/>
    </row>
    <row r="79" spans="1:10">
      <c r="A79" s="295">
        <v>67</v>
      </c>
      <c r="B79" s="296"/>
      <c r="C79" s="312"/>
      <c r="D79" s="296"/>
      <c r="E79" s="290"/>
      <c r="F79" s="290"/>
      <c r="G79" s="431"/>
      <c r="H79" s="359"/>
      <c r="I79" s="430"/>
      <c r="J79" s="430"/>
    </row>
    <row r="80" spans="1:10">
      <c r="A80" s="295">
        <v>68</v>
      </c>
      <c r="B80" s="296"/>
      <c r="C80" s="312"/>
      <c r="D80" s="296"/>
      <c r="E80" s="290"/>
      <c r="F80" s="290"/>
      <c r="G80" s="431"/>
      <c r="H80" s="359"/>
      <c r="I80" s="430"/>
      <c r="J80" s="430"/>
    </row>
    <row r="81" spans="1:10">
      <c r="A81" s="295">
        <v>69</v>
      </c>
      <c r="B81" s="296"/>
      <c r="C81" s="312"/>
      <c r="D81" s="296"/>
      <c r="E81" s="290"/>
      <c r="F81" s="290"/>
      <c r="G81" s="431"/>
      <c r="H81" s="359"/>
      <c r="I81" s="430"/>
      <c r="J81" s="430"/>
    </row>
    <row r="82" spans="1:10">
      <c r="A82" s="295">
        <v>70</v>
      </c>
      <c r="B82" s="296"/>
      <c r="C82" s="312"/>
      <c r="D82" s="296"/>
      <c r="E82" s="290"/>
      <c r="F82" s="290"/>
      <c r="G82" s="431"/>
      <c r="H82" s="359"/>
      <c r="I82" s="430"/>
      <c r="J82" s="430"/>
    </row>
    <row r="83" spans="1:10">
      <c r="A83" s="295">
        <v>71</v>
      </c>
      <c r="B83" s="296"/>
      <c r="C83" s="312"/>
      <c r="D83" s="296"/>
      <c r="E83" s="290"/>
      <c r="F83" s="290"/>
      <c r="G83" s="431"/>
      <c r="H83" s="359"/>
      <c r="I83" s="430"/>
      <c r="J83" s="430"/>
    </row>
    <row r="84" spans="1:10">
      <c r="A84" s="295">
        <v>72</v>
      </c>
      <c r="B84" s="296"/>
      <c r="C84" s="312"/>
      <c r="D84" s="296"/>
      <c r="E84" s="290"/>
      <c r="F84" s="290"/>
      <c r="G84" s="431"/>
      <c r="H84" s="359"/>
      <c r="I84" s="430"/>
      <c r="J84" s="430"/>
    </row>
    <row r="85" spans="1:10">
      <c r="A85" s="295">
        <v>73</v>
      </c>
      <c r="B85" s="296"/>
      <c r="C85" s="312"/>
      <c r="D85" s="296"/>
      <c r="E85" s="290"/>
      <c r="F85" s="290"/>
      <c r="G85" s="431"/>
      <c r="H85" s="359"/>
      <c r="I85" s="430"/>
      <c r="J85" s="430"/>
    </row>
    <row r="86" spans="1:10">
      <c r="A86" s="295">
        <v>74</v>
      </c>
      <c r="B86" s="296"/>
      <c r="C86" s="312"/>
      <c r="D86" s="296"/>
      <c r="E86" s="290"/>
      <c r="F86" s="290"/>
      <c r="G86" s="431"/>
      <c r="H86" s="359"/>
      <c r="I86" s="430"/>
      <c r="J86" s="430"/>
    </row>
    <row r="87" spans="1:10">
      <c r="A87" s="295">
        <v>75</v>
      </c>
      <c r="B87" s="296"/>
      <c r="C87" s="312"/>
      <c r="D87" s="296"/>
      <c r="E87" s="290"/>
      <c r="F87" s="290"/>
      <c r="G87" s="431"/>
      <c r="H87" s="359"/>
      <c r="I87" s="430"/>
      <c r="J87" s="430"/>
    </row>
    <row r="88" spans="1:10">
      <c r="A88" s="295">
        <v>76</v>
      </c>
      <c r="B88" s="296"/>
      <c r="C88" s="312"/>
      <c r="D88" s="296"/>
      <c r="E88" s="290"/>
      <c r="F88" s="290"/>
      <c r="G88" s="431"/>
      <c r="H88" s="359"/>
      <c r="I88" s="430"/>
      <c r="J88" s="430"/>
    </row>
    <row r="89" spans="1:10">
      <c r="A89" s="295">
        <v>77</v>
      </c>
      <c r="B89" s="296"/>
      <c r="C89" s="312"/>
      <c r="D89" s="296"/>
      <c r="E89" s="290"/>
      <c r="F89" s="290"/>
      <c r="G89" s="431"/>
      <c r="H89" s="359"/>
      <c r="I89" s="430"/>
      <c r="J89" s="430"/>
    </row>
    <row r="90" spans="1:10">
      <c r="A90" s="295">
        <v>78</v>
      </c>
      <c r="B90" s="296"/>
      <c r="C90" s="312"/>
      <c r="D90" s="296"/>
      <c r="E90" s="290"/>
      <c r="F90" s="290"/>
      <c r="G90" s="431"/>
      <c r="H90" s="359"/>
      <c r="I90" s="430"/>
      <c r="J90" s="430"/>
    </row>
    <row r="91" spans="1:10">
      <c r="A91" s="295">
        <v>79</v>
      </c>
      <c r="B91" s="296"/>
      <c r="C91" s="312"/>
      <c r="D91" s="296"/>
      <c r="E91" s="290"/>
      <c r="F91" s="290"/>
      <c r="G91" s="431"/>
      <c r="H91" s="359"/>
      <c r="I91" s="430"/>
      <c r="J91" s="430"/>
    </row>
    <row r="92" spans="1:10">
      <c r="A92" s="295">
        <v>80</v>
      </c>
      <c r="B92" s="296"/>
      <c r="C92" s="312"/>
      <c r="D92" s="296"/>
      <c r="E92" s="290"/>
      <c r="F92" s="290"/>
      <c r="G92" s="431"/>
      <c r="H92" s="359"/>
      <c r="I92" s="430"/>
      <c r="J92" s="430"/>
    </row>
    <row r="93" spans="1:10">
      <c r="A93" s="295">
        <v>81</v>
      </c>
      <c r="B93" s="296"/>
      <c r="C93" s="312"/>
      <c r="D93" s="296"/>
      <c r="E93" s="290"/>
      <c r="F93" s="290"/>
      <c r="G93" s="431"/>
      <c r="H93" s="359"/>
      <c r="I93" s="430"/>
      <c r="J93" s="430"/>
    </row>
    <row r="94" spans="1:10">
      <c r="A94" s="295">
        <v>82</v>
      </c>
      <c r="B94" s="296"/>
      <c r="C94" s="312"/>
      <c r="D94" s="296"/>
      <c r="E94" s="290"/>
      <c r="F94" s="290"/>
      <c r="G94" s="431"/>
      <c r="H94" s="359"/>
      <c r="I94" s="430"/>
      <c r="J94" s="430"/>
    </row>
    <row r="95" spans="1:10">
      <c r="A95" s="295">
        <v>83</v>
      </c>
      <c r="B95" s="296"/>
      <c r="C95" s="312"/>
      <c r="D95" s="296"/>
      <c r="E95" s="290"/>
      <c r="F95" s="290"/>
      <c r="G95" s="431"/>
      <c r="H95" s="359"/>
      <c r="I95" s="430"/>
      <c r="J95" s="430"/>
    </row>
    <row r="96" spans="1:10">
      <c r="A96" s="295">
        <v>84</v>
      </c>
      <c r="B96" s="296"/>
      <c r="C96" s="312"/>
      <c r="D96" s="296"/>
      <c r="E96" s="290"/>
      <c r="F96" s="290"/>
      <c r="G96" s="431"/>
      <c r="H96" s="359"/>
      <c r="I96" s="430"/>
      <c r="J96" s="430"/>
    </row>
    <row r="97" spans="1:10">
      <c r="A97" s="295">
        <v>85</v>
      </c>
      <c r="B97" s="296"/>
      <c r="C97" s="312"/>
      <c r="D97" s="296"/>
      <c r="E97" s="290"/>
      <c r="F97" s="290"/>
      <c r="G97" s="431"/>
      <c r="H97" s="359"/>
      <c r="I97" s="430"/>
      <c r="J97" s="430"/>
    </row>
    <row r="98" spans="1:10">
      <c r="A98" s="295">
        <v>86</v>
      </c>
      <c r="B98" s="296"/>
      <c r="C98" s="312"/>
      <c r="D98" s="296"/>
      <c r="E98" s="290"/>
      <c r="F98" s="290"/>
      <c r="G98" s="431"/>
      <c r="H98" s="359"/>
      <c r="I98" s="430"/>
      <c r="J98" s="430"/>
    </row>
    <row r="99" spans="1:10">
      <c r="A99" s="295">
        <v>87</v>
      </c>
      <c r="B99" s="296"/>
      <c r="C99" s="312"/>
      <c r="D99" s="296"/>
      <c r="E99" s="290"/>
      <c r="F99" s="290"/>
      <c r="G99" s="431"/>
      <c r="H99" s="359"/>
      <c r="I99" s="430"/>
      <c r="J99" s="430"/>
    </row>
    <row r="100" spans="1:10">
      <c r="A100" s="295">
        <v>88</v>
      </c>
      <c r="B100" s="296"/>
      <c r="C100" s="312"/>
      <c r="D100" s="296"/>
      <c r="E100" s="290"/>
      <c r="F100" s="290"/>
      <c r="G100" s="431"/>
      <c r="H100" s="359"/>
      <c r="I100" s="430"/>
      <c r="J100" s="430"/>
    </row>
    <row r="101" spans="1:10">
      <c r="A101" s="295">
        <v>89</v>
      </c>
      <c r="B101" s="296"/>
      <c r="C101" s="312"/>
      <c r="D101" s="296"/>
      <c r="E101" s="290"/>
      <c r="F101" s="290"/>
      <c r="G101" s="431"/>
      <c r="H101" s="359"/>
      <c r="I101" s="430"/>
      <c r="J101" s="430"/>
    </row>
    <row r="102" spans="1:10">
      <c r="A102" s="295">
        <v>90</v>
      </c>
      <c r="B102" s="296"/>
      <c r="C102" s="312"/>
      <c r="D102" s="296"/>
      <c r="E102" s="290"/>
      <c r="F102" s="290"/>
      <c r="G102" s="431"/>
      <c r="H102" s="359"/>
      <c r="I102" s="430"/>
      <c r="J102" s="430"/>
    </row>
    <row r="103" spans="1:10">
      <c r="A103" s="295">
        <v>91</v>
      </c>
      <c r="B103" s="296"/>
      <c r="C103" s="312"/>
      <c r="D103" s="296"/>
      <c r="E103" s="290"/>
      <c r="F103" s="290"/>
      <c r="G103" s="431"/>
      <c r="H103" s="359"/>
      <c r="I103" s="430"/>
      <c r="J103" s="430"/>
    </row>
    <row r="104" spans="1:10">
      <c r="A104" s="295">
        <v>92</v>
      </c>
      <c r="B104" s="296"/>
      <c r="C104" s="312"/>
      <c r="D104" s="296"/>
      <c r="E104" s="290"/>
      <c r="F104" s="290"/>
      <c r="G104" s="431"/>
      <c r="H104" s="359"/>
      <c r="I104" s="430"/>
      <c r="J104" s="430"/>
    </row>
    <row r="105" spans="1:10">
      <c r="A105" s="295">
        <v>93</v>
      </c>
      <c r="B105" s="296"/>
      <c r="C105" s="312"/>
      <c r="D105" s="296"/>
      <c r="E105" s="290"/>
      <c r="F105" s="290"/>
      <c r="G105" s="431"/>
      <c r="H105" s="359"/>
      <c r="I105" s="430"/>
      <c r="J105" s="430"/>
    </row>
    <row r="106" spans="1:10">
      <c r="A106" s="295">
        <v>94</v>
      </c>
      <c r="B106" s="296"/>
      <c r="C106" s="312"/>
      <c r="D106" s="296"/>
      <c r="E106" s="290"/>
      <c r="F106" s="290"/>
      <c r="G106" s="431"/>
      <c r="H106" s="359"/>
      <c r="I106" s="430"/>
      <c r="J106" s="430"/>
    </row>
    <row r="107" spans="1:10">
      <c r="A107" s="295">
        <v>95</v>
      </c>
      <c r="B107" s="296"/>
      <c r="C107" s="312"/>
      <c r="D107" s="296"/>
      <c r="E107" s="290"/>
      <c r="F107" s="290"/>
      <c r="G107" s="431"/>
      <c r="H107" s="359"/>
      <c r="I107" s="430"/>
      <c r="J107" s="430"/>
    </row>
    <row r="108" spans="1:10">
      <c r="A108" s="295">
        <v>96</v>
      </c>
      <c r="B108" s="296"/>
      <c r="C108" s="312"/>
      <c r="D108" s="296"/>
      <c r="E108" s="290"/>
      <c r="F108" s="290"/>
      <c r="G108" s="431"/>
      <c r="H108" s="359"/>
      <c r="I108" s="430"/>
      <c r="J108" s="430"/>
    </row>
    <row r="109" spans="1:10">
      <c r="A109" s="295">
        <v>97</v>
      </c>
      <c r="B109" s="296"/>
      <c r="C109" s="312"/>
      <c r="D109" s="296"/>
      <c r="E109" s="290"/>
      <c r="F109" s="290"/>
      <c r="G109" s="431"/>
      <c r="H109" s="359"/>
      <c r="I109" s="430"/>
      <c r="J109" s="430"/>
    </row>
    <row r="110" spans="1:10">
      <c r="A110" s="295">
        <v>98</v>
      </c>
      <c r="B110" s="296"/>
      <c r="C110" s="312"/>
      <c r="D110" s="296"/>
      <c r="E110" s="290"/>
      <c r="F110" s="290"/>
      <c r="G110" s="431"/>
      <c r="H110" s="359"/>
      <c r="I110" s="430"/>
      <c r="J110" s="430"/>
    </row>
    <row r="111" spans="1:10">
      <c r="A111" s="295">
        <v>99</v>
      </c>
      <c r="B111" s="296"/>
      <c r="C111" s="312"/>
      <c r="D111" s="296"/>
      <c r="E111" s="290"/>
      <c r="F111" s="290"/>
      <c r="G111" s="431"/>
      <c r="H111" s="359"/>
      <c r="I111" s="430"/>
      <c r="J111" s="430"/>
    </row>
    <row r="112" spans="1:10">
      <c r="A112" s="295">
        <v>100</v>
      </c>
      <c r="B112" s="296"/>
      <c r="C112" s="312"/>
      <c r="D112" s="296"/>
      <c r="E112" s="290"/>
      <c r="F112" s="290"/>
      <c r="G112" s="431"/>
      <c r="H112" s="359"/>
      <c r="I112" s="430"/>
      <c r="J112" s="430"/>
    </row>
    <row r="113" spans="1:10">
      <c r="A113" s="295">
        <v>101</v>
      </c>
      <c r="B113" s="296"/>
      <c r="C113" s="312"/>
      <c r="D113" s="296"/>
      <c r="E113" s="290"/>
      <c r="F113" s="290"/>
      <c r="G113" s="431"/>
      <c r="H113" s="359"/>
      <c r="I113" s="430"/>
      <c r="J113" s="430"/>
    </row>
    <row r="114" spans="1:10">
      <c r="A114" s="295">
        <v>102</v>
      </c>
      <c r="B114" s="296"/>
      <c r="C114" s="312"/>
      <c r="D114" s="296"/>
      <c r="E114" s="290"/>
      <c r="F114" s="290"/>
      <c r="G114" s="431"/>
      <c r="H114" s="359"/>
      <c r="I114" s="430"/>
      <c r="J114" s="430"/>
    </row>
    <row r="115" spans="1:10">
      <c r="A115" s="295">
        <v>103</v>
      </c>
      <c r="B115" s="296"/>
      <c r="C115" s="312"/>
      <c r="D115" s="296"/>
      <c r="E115" s="290"/>
      <c r="F115" s="290"/>
      <c r="G115" s="431"/>
      <c r="H115" s="359"/>
      <c r="I115" s="430"/>
      <c r="J115" s="430"/>
    </row>
    <row r="116" spans="1:10">
      <c r="A116" s="295">
        <v>104</v>
      </c>
      <c r="B116" s="296"/>
      <c r="C116" s="312"/>
      <c r="D116" s="296"/>
      <c r="E116" s="290"/>
      <c r="F116" s="290"/>
      <c r="G116" s="431"/>
      <c r="H116" s="359"/>
      <c r="I116" s="430"/>
      <c r="J116" s="430"/>
    </row>
    <row r="117" spans="1:10">
      <c r="A117" s="295">
        <v>105</v>
      </c>
      <c r="B117" s="296"/>
      <c r="C117" s="312"/>
      <c r="D117" s="296"/>
      <c r="E117" s="290"/>
      <c r="F117" s="290"/>
      <c r="G117" s="431"/>
      <c r="H117" s="359"/>
      <c r="I117" s="430"/>
      <c r="J117" s="430"/>
    </row>
    <row r="118" spans="1:10">
      <c r="A118" s="295">
        <v>106</v>
      </c>
      <c r="B118" s="296"/>
      <c r="C118" s="312"/>
      <c r="D118" s="296"/>
      <c r="E118" s="290"/>
      <c r="F118" s="290"/>
      <c r="G118" s="431"/>
      <c r="H118" s="359"/>
      <c r="I118" s="430"/>
      <c r="J118" s="430"/>
    </row>
    <row r="119" spans="1:10">
      <c r="A119" s="295">
        <v>107</v>
      </c>
      <c r="B119" s="296"/>
      <c r="C119" s="312"/>
      <c r="D119" s="296"/>
      <c r="E119" s="290"/>
      <c r="F119" s="290"/>
      <c r="G119" s="431"/>
      <c r="H119" s="359"/>
      <c r="I119" s="430"/>
      <c r="J119" s="430"/>
    </row>
    <row r="120" spans="1:10">
      <c r="A120" s="295">
        <v>108</v>
      </c>
      <c r="B120" s="296"/>
      <c r="C120" s="312"/>
      <c r="D120" s="296"/>
      <c r="E120" s="290"/>
      <c r="F120" s="290"/>
      <c r="G120" s="431"/>
      <c r="H120" s="359"/>
      <c r="I120" s="430"/>
      <c r="J120" s="430"/>
    </row>
    <row r="121" spans="1:10">
      <c r="A121" s="295">
        <v>109</v>
      </c>
      <c r="B121" s="296"/>
      <c r="C121" s="312"/>
      <c r="D121" s="296"/>
      <c r="E121" s="290"/>
      <c r="F121" s="290"/>
      <c r="G121" s="431"/>
      <c r="H121" s="359"/>
      <c r="I121" s="430"/>
      <c r="J121" s="430"/>
    </row>
    <row r="122" spans="1:10">
      <c r="A122" s="295">
        <v>110</v>
      </c>
      <c r="B122" s="296"/>
      <c r="C122" s="312"/>
      <c r="D122" s="296"/>
      <c r="E122" s="290"/>
      <c r="F122" s="290"/>
      <c r="G122" s="431"/>
      <c r="H122" s="359"/>
      <c r="I122" s="430"/>
      <c r="J122" s="430"/>
    </row>
    <row r="123" spans="1:10">
      <c r="A123" s="295">
        <v>111</v>
      </c>
      <c r="B123" s="296"/>
      <c r="C123" s="312"/>
      <c r="D123" s="296"/>
      <c r="E123" s="290"/>
      <c r="F123" s="290"/>
      <c r="G123" s="431"/>
      <c r="H123" s="359"/>
      <c r="I123" s="430"/>
      <c r="J123" s="430"/>
    </row>
    <row r="124" spans="1:10">
      <c r="A124" s="295">
        <v>112</v>
      </c>
      <c r="B124" s="296"/>
      <c r="C124" s="312"/>
      <c r="D124" s="296"/>
      <c r="E124" s="290"/>
      <c r="F124" s="290"/>
      <c r="G124" s="431"/>
      <c r="H124" s="359"/>
      <c r="I124" s="430"/>
      <c r="J124" s="430"/>
    </row>
    <row r="125" spans="1:10">
      <c r="A125" s="295">
        <v>113</v>
      </c>
      <c r="B125" s="296"/>
      <c r="C125" s="312"/>
      <c r="D125" s="296"/>
      <c r="E125" s="290"/>
      <c r="F125" s="290"/>
      <c r="G125" s="431"/>
      <c r="H125" s="359"/>
      <c r="I125" s="430"/>
      <c r="J125" s="430"/>
    </row>
    <row r="126" spans="1:10">
      <c r="A126" s="295">
        <v>114</v>
      </c>
      <c r="B126" s="296"/>
      <c r="C126" s="312"/>
      <c r="D126" s="296"/>
      <c r="E126" s="290"/>
      <c r="F126" s="290"/>
      <c r="G126" s="431"/>
      <c r="H126" s="359"/>
      <c r="I126" s="430"/>
      <c r="J126" s="430"/>
    </row>
    <row r="127" spans="1:10">
      <c r="A127" s="295">
        <v>115</v>
      </c>
      <c r="B127" s="296"/>
      <c r="C127" s="312"/>
      <c r="D127" s="296"/>
      <c r="E127" s="290"/>
      <c r="F127" s="290"/>
      <c r="G127" s="431"/>
      <c r="H127" s="359"/>
      <c r="I127" s="430"/>
      <c r="J127" s="430"/>
    </row>
    <row r="128" spans="1:10">
      <c r="A128" s="295">
        <v>116</v>
      </c>
      <c r="B128" s="296"/>
      <c r="C128" s="312"/>
      <c r="D128" s="296"/>
      <c r="E128" s="290"/>
      <c r="F128" s="290"/>
      <c r="G128" s="431"/>
      <c r="H128" s="359"/>
      <c r="I128" s="430"/>
      <c r="J128" s="430"/>
    </row>
    <row r="129" spans="1:10">
      <c r="A129" s="295">
        <v>117</v>
      </c>
      <c r="B129" s="296"/>
      <c r="C129" s="312"/>
      <c r="D129" s="296"/>
      <c r="E129" s="290"/>
      <c r="F129" s="290"/>
      <c r="G129" s="431"/>
      <c r="H129" s="359"/>
      <c r="I129" s="430"/>
      <c r="J129" s="430"/>
    </row>
    <row r="130" spans="1:10">
      <c r="A130" s="295">
        <v>118</v>
      </c>
      <c r="B130" s="296"/>
      <c r="C130" s="312"/>
      <c r="D130" s="296"/>
      <c r="E130" s="290"/>
      <c r="F130" s="290"/>
      <c r="G130" s="431"/>
      <c r="H130" s="359"/>
      <c r="I130" s="430"/>
      <c r="J130" s="430"/>
    </row>
    <row r="131" spans="1:10">
      <c r="A131" s="295">
        <v>119</v>
      </c>
      <c r="B131" s="296"/>
      <c r="C131" s="312"/>
      <c r="D131" s="296"/>
      <c r="E131" s="290"/>
      <c r="F131" s="290"/>
      <c r="G131" s="431"/>
      <c r="H131" s="359"/>
      <c r="I131" s="430"/>
      <c r="J131" s="430"/>
    </row>
    <row r="132" spans="1:10">
      <c r="A132" s="295">
        <v>120</v>
      </c>
      <c r="B132" s="296"/>
      <c r="C132" s="312"/>
      <c r="D132" s="296"/>
      <c r="E132" s="290"/>
      <c r="F132" s="290"/>
      <c r="G132" s="431"/>
      <c r="H132" s="359"/>
      <c r="I132" s="430"/>
      <c r="J132" s="430"/>
    </row>
    <row r="133" spans="1:10">
      <c r="A133" s="295">
        <v>121</v>
      </c>
      <c r="B133" s="296"/>
      <c r="C133" s="312"/>
      <c r="D133" s="296"/>
      <c r="E133" s="290"/>
      <c r="F133" s="290"/>
      <c r="G133" s="431"/>
      <c r="H133" s="359"/>
      <c r="I133" s="430"/>
      <c r="J133" s="430"/>
    </row>
    <row r="134" spans="1:10">
      <c r="A134" s="295">
        <v>122</v>
      </c>
      <c r="B134" s="296"/>
      <c r="C134" s="312"/>
      <c r="D134" s="296"/>
      <c r="E134" s="290"/>
      <c r="F134" s="290"/>
      <c r="G134" s="431"/>
      <c r="H134" s="359"/>
      <c r="I134" s="430"/>
      <c r="J134" s="430"/>
    </row>
    <row r="135" spans="1:10">
      <c r="A135" s="295">
        <v>123</v>
      </c>
      <c r="B135" s="296"/>
      <c r="C135" s="312"/>
      <c r="D135" s="296"/>
      <c r="E135" s="290"/>
      <c r="F135" s="290"/>
      <c r="G135" s="431"/>
      <c r="H135" s="359"/>
      <c r="I135" s="430"/>
      <c r="J135" s="430"/>
    </row>
    <row r="136" spans="1:10">
      <c r="A136" s="295">
        <v>124</v>
      </c>
      <c r="B136" s="296"/>
      <c r="C136" s="312"/>
      <c r="D136" s="296"/>
      <c r="E136" s="290"/>
      <c r="F136" s="290"/>
      <c r="G136" s="431"/>
      <c r="H136" s="359"/>
      <c r="I136" s="430"/>
      <c r="J136" s="430"/>
    </row>
    <row r="137" spans="1:10">
      <c r="A137" s="295">
        <v>125</v>
      </c>
      <c r="B137" s="296"/>
      <c r="C137" s="312"/>
      <c r="D137" s="296"/>
      <c r="E137" s="290"/>
      <c r="F137" s="290"/>
      <c r="G137" s="431"/>
      <c r="H137" s="359"/>
      <c r="I137" s="430"/>
      <c r="J137" s="430"/>
    </row>
    <row r="138" spans="1:10">
      <c r="A138" s="295">
        <v>126</v>
      </c>
      <c r="B138" s="296"/>
      <c r="C138" s="312"/>
      <c r="D138" s="296"/>
      <c r="E138" s="290"/>
      <c r="F138" s="290"/>
      <c r="G138" s="431"/>
      <c r="H138" s="359"/>
      <c r="I138" s="430"/>
      <c r="J138" s="430"/>
    </row>
    <row r="139" spans="1:10">
      <c r="A139" s="295">
        <v>127</v>
      </c>
      <c r="B139" s="296"/>
      <c r="C139" s="312"/>
      <c r="D139" s="296"/>
      <c r="E139" s="290"/>
      <c r="F139" s="290"/>
      <c r="G139" s="431"/>
      <c r="H139" s="359"/>
      <c r="I139" s="430"/>
      <c r="J139" s="430"/>
    </row>
    <row r="140" spans="1:10">
      <c r="A140" s="295">
        <v>128</v>
      </c>
      <c r="B140" s="296"/>
      <c r="C140" s="312"/>
      <c r="D140" s="296"/>
      <c r="E140" s="290"/>
      <c r="F140" s="290"/>
      <c r="G140" s="431"/>
      <c r="H140" s="359"/>
      <c r="I140" s="430"/>
      <c r="J140" s="430"/>
    </row>
    <row r="141" spans="1:10">
      <c r="A141" s="295">
        <v>129</v>
      </c>
      <c r="B141" s="296"/>
      <c r="C141" s="312"/>
      <c r="D141" s="296"/>
      <c r="E141" s="290"/>
      <c r="F141" s="290"/>
      <c r="G141" s="431"/>
      <c r="H141" s="359"/>
      <c r="I141" s="430"/>
      <c r="J141" s="430"/>
    </row>
    <row r="142" spans="1:10">
      <c r="A142" s="295">
        <v>130</v>
      </c>
      <c r="B142" s="296"/>
      <c r="C142" s="312"/>
      <c r="D142" s="296"/>
      <c r="E142" s="290"/>
      <c r="F142" s="290"/>
      <c r="G142" s="431"/>
      <c r="H142" s="359"/>
      <c r="I142" s="430"/>
      <c r="J142" s="430"/>
    </row>
    <row r="143" spans="1:10">
      <c r="A143" s="295">
        <v>131</v>
      </c>
      <c r="B143" s="296"/>
      <c r="C143" s="312"/>
      <c r="D143" s="296"/>
      <c r="E143" s="290"/>
      <c r="F143" s="290"/>
      <c r="G143" s="431"/>
      <c r="H143" s="359"/>
      <c r="I143" s="430"/>
      <c r="J143" s="430"/>
    </row>
    <row r="144" spans="1:10">
      <c r="A144" s="295">
        <v>132</v>
      </c>
      <c r="B144" s="296"/>
      <c r="C144" s="312"/>
      <c r="D144" s="296"/>
      <c r="E144" s="290"/>
      <c r="F144" s="290"/>
      <c r="G144" s="431"/>
      <c r="H144" s="359"/>
      <c r="I144" s="430"/>
      <c r="J144" s="430"/>
    </row>
    <row r="145" spans="1:10">
      <c r="A145" s="295">
        <v>133</v>
      </c>
      <c r="B145" s="296"/>
      <c r="C145" s="312"/>
      <c r="D145" s="296"/>
      <c r="E145" s="290"/>
      <c r="F145" s="290"/>
      <c r="G145" s="431"/>
      <c r="H145" s="359"/>
      <c r="I145" s="430"/>
      <c r="J145" s="430"/>
    </row>
    <row r="146" spans="1:10">
      <c r="A146" s="295">
        <v>134</v>
      </c>
      <c r="B146" s="296"/>
      <c r="C146" s="312"/>
      <c r="D146" s="296"/>
      <c r="E146" s="290"/>
      <c r="F146" s="290"/>
      <c r="G146" s="431"/>
      <c r="H146" s="359"/>
      <c r="I146" s="430"/>
      <c r="J146" s="430"/>
    </row>
    <row r="147" spans="1:10">
      <c r="A147" s="295">
        <v>135</v>
      </c>
      <c r="B147" s="296"/>
      <c r="C147" s="312"/>
      <c r="D147" s="296"/>
      <c r="E147" s="290"/>
      <c r="F147" s="290"/>
      <c r="G147" s="431"/>
      <c r="H147" s="359"/>
      <c r="I147" s="430"/>
      <c r="J147" s="430"/>
    </row>
    <row r="148" spans="1:10">
      <c r="A148" s="295">
        <v>136</v>
      </c>
      <c r="B148" s="296"/>
      <c r="C148" s="312"/>
      <c r="D148" s="296"/>
      <c r="E148" s="290"/>
      <c r="F148" s="290"/>
      <c r="G148" s="431"/>
      <c r="H148" s="359"/>
      <c r="I148" s="430"/>
      <c r="J148" s="430"/>
    </row>
    <row r="149" spans="1:10">
      <c r="A149" s="295">
        <v>137</v>
      </c>
      <c r="B149" s="296"/>
      <c r="C149" s="312"/>
      <c r="D149" s="296"/>
      <c r="E149" s="290"/>
      <c r="F149" s="290"/>
      <c r="G149" s="431"/>
      <c r="H149" s="359"/>
      <c r="I149" s="430"/>
      <c r="J149" s="430"/>
    </row>
    <row r="150" spans="1:10">
      <c r="A150" s="295">
        <v>138</v>
      </c>
      <c r="B150" s="296"/>
      <c r="C150" s="312"/>
      <c r="D150" s="296"/>
      <c r="E150" s="290"/>
      <c r="F150" s="290"/>
      <c r="G150" s="431"/>
      <c r="H150" s="359"/>
      <c r="I150" s="430"/>
      <c r="J150" s="430"/>
    </row>
    <row r="151" spans="1:10">
      <c r="A151" s="295">
        <v>139</v>
      </c>
      <c r="B151" s="296"/>
      <c r="C151" s="312"/>
      <c r="D151" s="296"/>
      <c r="E151" s="290"/>
      <c r="F151" s="290"/>
      <c r="G151" s="431"/>
      <c r="H151" s="359"/>
      <c r="I151" s="430"/>
      <c r="J151" s="430"/>
    </row>
    <row r="152" spans="1:10">
      <c r="A152" s="295">
        <v>140</v>
      </c>
      <c r="B152" s="296"/>
      <c r="C152" s="312"/>
      <c r="D152" s="296"/>
      <c r="E152" s="290"/>
      <c r="F152" s="290"/>
      <c r="G152" s="431"/>
      <c r="H152" s="359"/>
      <c r="I152" s="430"/>
      <c r="J152" s="430"/>
    </row>
    <row r="153" spans="1:10">
      <c r="A153" s="295">
        <v>141</v>
      </c>
      <c r="B153" s="296"/>
      <c r="C153" s="312"/>
      <c r="D153" s="296"/>
      <c r="E153" s="290"/>
      <c r="F153" s="290"/>
      <c r="G153" s="431"/>
      <c r="H153" s="359"/>
      <c r="I153" s="430"/>
      <c r="J153" s="430"/>
    </row>
    <row r="154" spans="1:10">
      <c r="A154" s="295">
        <v>142</v>
      </c>
      <c r="B154" s="296"/>
      <c r="C154" s="312"/>
      <c r="D154" s="296"/>
      <c r="E154" s="290"/>
      <c r="F154" s="290"/>
      <c r="G154" s="431"/>
      <c r="H154" s="359"/>
      <c r="I154" s="430"/>
      <c r="J154" s="430"/>
    </row>
    <row r="155" spans="1:10">
      <c r="A155" s="295">
        <v>143</v>
      </c>
      <c r="B155" s="296"/>
      <c r="C155" s="312"/>
      <c r="D155" s="296"/>
      <c r="E155" s="290"/>
      <c r="F155" s="290"/>
      <c r="G155" s="431"/>
      <c r="H155" s="359"/>
      <c r="I155" s="430"/>
      <c r="J155" s="430"/>
    </row>
    <row r="156" spans="1:10">
      <c r="A156" s="295">
        <v>144</v>
      </c>
      <c r="B156" s="296"/>
      <c r="C156" s="312"/>
      <c r="D156" s="296"/>
      <c r="E156" s="290"/>
      <c r="F156" s="290"/>
      <c r="G156" s="431"/>
      <c r="H156" s="359"/>
      <c r="I156" s="430"/>
      <c r="J156" s="430"/>
    </row>
    <row r="157" spans="1:10">
      <c r="A157" s="295">
        <v>145</v>
      </c>
      <c r="B157" s="296"/>
      <c r="C157" s="312"/>
      <c r="D157" s="296"/>
      <c r="E157" s="290"/>
      <c r="F157" s="290"/>
      <c r="G157" s="431"/>
      <c r="H157" s="359"/>
      <c r="I157" s="430"/>
      <c r="J157" s="430"/>
    </row>
    <row r="158" spans="1:10">
      <c r="A158" s="295">
        <v>146</v>
      </c>
      <c r="B158" s="296"/>
      <c r="C158" s="312"/>
      <c r="D158" s="296"/>
      <c r="E158" s="290"/>
      <c r="F158" s="290"/>
      <c r="G158" s="431"/>
      <c r="H158" s="359"/>
      <c r="I158" s="430"/>
      <c r="J158" s="430"/>
    </row>
    <row r="159" spans="1:10">
      <c r="A159" s="295">
        <v>147</v>
      </c>
      <c r="B159" s="296"/>
      <c r="C159" s="312"/>
      <c r="D159" s="296"/>
      <c r="E159" s="290"/>
      <c r="F159" s="290"/>
      <c r="G159" s="431"/>
      <c r="H159" s="359"/>
      <c r="I159" s="430"/>
      <c r="J159" s="430"/>
    </row>
    <row r="160" spans="1:10">
      <c r="A160" s="295">
        <v>148</v>
      </c>
      <c r="B160" s="296"/>
      <c r="C160" s="312"/>
      <c r="D160" s="296"/>
      <c r="E160" s="290"/>
      <c r="F160" s="290"/>
      <c r="G160" s="431"/>
      <c r="H160" s="359"/>
      <c r="I160" s="430"/>
      <c r="J160" s="430"/>
    </row>
    <row r="161" spans="1:10">
      <c r="A161" s="295">
        <v>149</v>
      </c>
      <c r="B161" s="296"/>
      <c r="C161" s="312"/>
      <c r="D161" s="296"/>
      <c r="E161" s="290"/>
      <c r="F161" s="290"/>
      <c r="G161" s="431"/>
      <c r="H161" s="359"/>
      <c r="I161" s="430"/>
      <c r="J161" s="430"/>
    </row>
    <row r="162" spans="1:10">
      <c r="A162" s="295">
        <v>150</v>
      </c>
      <c r="B162" s="296"/>
      <c r="C162" s="312"/>
      <c r="D162" s="296"/>
      <c r="E162" s="290"/>
      <c r="F162" s="290"/>
      <c r="G162" s="431"/>
      <c r="H162" s="359"/>
      <c r="I162" s="430"/>
      <c r="J162" s="430"/>
    </row>
    <row r="163" spans="1:10">
      <c r="A163" s="313"/>
      <c r="B163" s="313"/>
      <c r="C163" s="313"/>
      <c r="D163" s="313"/>
      <c r="E163" s="313"/>
      <c r="F163" s="313"/>
      <c r="G163" s="313"/>
      <c r="H163" s="313"/>
      <c r="I163" s="313"/>
      <c r="J163" s="313"/>
    </row>
    <row r="164" spans="1:10">
      <c r="A164" s="313"/>
      <c r="B164" s="313"/>
      <c r="C164" s="313"/>
      <c r="D164" s="313"/>
      <c r="E164" s="313"/>
      <c r="F164" s="313"/>
      <c r="G164" s="313"/>
      <c r="H164" s="313"/>
      <c r="I164" s="313"/>
      <c r="J164" s="313"/>
    </row>
    <row r="165" spans="1:10">
      <c r="A165" s="313"/>
      <c r="B165" s="313"/>
      <c r="C165" s="313"/>
      <c r="D165" s="313"/>
      <c r="E165" s="313"/>
      <c r="F165" s="313"/>
      <c r="G165" s="313"/>
      <c r="H165" s="313"/>
      <c r="I165" s="313"/>
      <c r="J165" s="313"/>
    </row>
    <row r="166" spans="1:10">
      <c r="A166" s="313"/>
      <c r="B166" s="313"/>
      <c r="C166" s="313"/>
      <c r="D166" s="313"/>
      <c r="E166" s="313"/>
      <c r="F166" s="313"/>
      <c r="G166" s="313"/>
      <c r="H166" s="313"/>
      <c r="I166" s="313"/>
      <c r="J166" s="313"/>
    </row>
    <row r="167" spans="1:10">
      <c r="A167" s="313"/>
      <c r="B167" s="313"/>
      <c r="C167" s="313"/>
      <c r="D167" s="313"/>
      <c r="E167" s="313"/>
      <c r="F167" s="313"/>
      <c r="G167" s="313"/>
      <c r="H167" s="313"/>
      <c r="I167" s="313"/>
      <c r="J167" s="313"/>
    </row>
    <row r="168" spans="1:10">
      <c r="A168" s="313"/>
      <c r="B168" s="313"/>
      <c r="C168" s="313"/>
      <c r="D168" s="313"/>
      <c r="E168" s="313"/>
      <c r="F168" s="313"/>
      <c r="G168" s="313"/>
      <c r="H168" s="313"/>
      <c r="I168" s="313"/>
      <c r="J168" s="313"/>
    </row>
    <row r="169" spans="1:10">
      <c r="A169" s="313"/>
      <c r="B169" s="313"/>
      <c r="C169" s="313"/>
      <c r="D169" s="313"/>
      <c r="E169" s="313"/>
      <c r="F169" s="313"/>
      <c r="G169" s="313"/>
      <c r="H169" s="313"/>
      <c r="I169" s="313"/>
      <c r="J169" s="313"/>
    </row>
    <row r="170" spans="1:10">
      <c r="A170" s="313"/>
      <c r="B170" s="313"/>
      <c r="C170" s="313"/>
      <c r="D170" s="313"/>
      <c r="E170" s="313"/>
      <c r="F170" s="313"/>
      <c r="G170" s="313"/>
      <c r="H170" s="313"/>
      <c r="I170" s="313"/>
      <c r="J170" s="313"/>
    </row>
    <row r="171" spans="1:10">
      <c r="A171" s="313"/>
      <c r="B171" s="313"/>
      <c r="C171" s="313"/>
      <c r="D171" s="313"/>
      <c r="E171" s="313"/>
      <c r="F171" s="313"/>
      <c r="G171" s="313"/>
      <c r="H171" s="313"/>
      <c r="I171" s="313"/>
      <c r="J171" s="313"/>
    </row>
    <row r="172" spans="1:10">
      <c r="A172" s="313"/>
      <c r="B172" s="313"/>
      <c r="C172" s="313"/>
      <c r="D172" s="313"/>
      <c r="E172" s="313"/>
      <c r="F172" s="313"/>
      <c r="G172" s="313"/>
      <c r="H172" s="313"/>
      <c r="I172" s="313"/>
      <c r="J172" s="313"/>
    </row>
    <row r="173" spans="1:10">
      <c r="A173" s="313"/>
      <c r="B173" s="313"/>
      <c r="C173" s="313"/>
      <c r="D173" s="313"/>
      <c r="E173" s="313"/>
      <c r="F173" s="313"/>
      <c r="G173" s="313"/>
      <c r="H173" s="313"/>
      <c r="I173" s="313"/>
      <c r="J173" s="313"/>
    </row>
    <row r="174" spans="1:10">
      <c r="A174" s="313"/>
      <c r="B174" s="313"/>
      <c r="C174" s="313"/>
      <c r="D174" s="313"/>
      <c r="E174" s="313"/>
      <c r="F174" s="313"/>
      <c r="G174" s="313"/>
      <c r="H174" s="313"/>
      <c r="I174" s="313"/>
      <c r="J174" s="313"/>
    </row>
    <row r="175" spans="1:10">
      <c r="A175" s="313"/>
      <c r="B175" s="313"/>
      <c r="C175" s="313"/>
      <c r="D175" s="313"/>
      <c r="E175" s="313"/>
      <c r="F175" s="313"/>
      <c r="G175" s="313"/>
      <c r="H175" s="313"/>
      <c r="I175" s="313"/>
      <c r="J175" s="313"/>
    </row>
    <row r="176" spans="1:10">
      <c r="A176" s="313"/>
      <c r="B176" s="313"/>
      <c r="C176" s="313"/>
      <c r="D176" s="313"/>
      <c r="E176" s="313"/>
      <c r="F176" s="313"/>
      <c r="G176" s="313"/>
      <c r="H176" s="313"/>
      <c r="I176" s="313"/>
      <c r="J176" s="313"/>
    </row>
    <row r="177" spans="1:10">
      <c r="A177" s="313"/>
      <c r="B177" s="313"/>
      <c r="C177" s="313"/>
      <c r="D177" s="313"/>
      <c r="E177" s="313"/>
      <c r="F177" s="313"/>
      <c r="G177" s="313"/>
      <c r="H177" s="313"/>
      <c r="I177" s="313"/>
      <c r="J177" s="313"/>
    </row>
    <row r="178" spans="1:10">
      <c r="A178" s="313"/>
      <c r="B178" s="313"/>
      <c r="C178" s="313"/>
      <c r="D178" s="313"/>
      <c r="E178" s="313"/>
      <c r="F178" s="313"/>
      <c r="G178" s="313"/>
      <c r="H178" s="313"/>
      <c r="I178" s="313"/>
      <c r="J178" s="313"/>
    </row>
    <row r="179" spans="1:10">
      <c r="A179" s="313"/>
      <c r="B179" s="313"/>
      <c r="C179" s="313"/>
      <c r="D179" s="313"/>
      <c r="E179" s="313"/>
      <c r="F179" s="313"/>
      <c r="G179" s="313"/>
      <c r="H179" s="313"/>
      <c r="I179" s="313"/>
      <c r="J179" s="313"/>
    </row>
    <row r="180" spans="1:10">
      <c r="A180" s="313"/>
      <c r="B180" s="313"/>
      <c r="C180" s="313"/>
      <c r="D180" s="313"/>
      <c r="E180" s="313"/>
      <c r="F180" s="313"/>
      <c r="G180" s="313"/>
      <c r="H180" s="313"/>
      <c r="I180" s="313"/>
      <c r="J180" s="313"/>
    </row>
    <row r="181" spans="1:10">
      <c r="A181" s="313"/>
      <c r="B181" s="313"/>
      <c r="C181" s="313"/>
      <c r="D181" s="313"/>
      <c r="E181" s="313"/>
      <c r="F181" s="313"/>
      <c r="G181" s="313"/>
      <c r="H181" s="313"/>
      <c r="I181" s="313"/>
      <c r="J181" s="313"/>
    </row>
    <row r="182" spans="1:10">
      <c r="A182" s="313"/>
      <c r="B182" s="313"/>
      <c r="C182" s="313"/>
      <c r="D182" s="313"/>
      <c r="E182" s="313"/>
      <c r="F182" s="313"/>
      <c r="G182" s="313"/>
      <c r="H182" s="313"/>
      <c r="I182" s="313"/>
      <c r="J182" s="313"/>
    </row>
    <row r="183" spans="1:10">
      <c r="A183" s="313"/>
      <c r="B183" s="313"/>
      <c r="C183" s="313"/>
      <c r="D183" s="313"/>
      <c r="E183" s="313"/>
      <c r="F183" s="313"/>
      <c r="G183" s="313"/>
      <c r="H183" s="313"/>
      <c r="I183" s="313"/>
      <c r="J183" s="313"/>
    </row>
    <row r="184" spans="1:10">
      <c r="A184" s="313"/>
      <c r="B184" s="313"/>
      <c r="C184" s="313"/>
      <c r="D184" s="313"/>
      <c r="E184" s="313"/>
      <c r="F184" s="313"/>
      <c r="G184" s="313"/>
      <c r="H184" s="313"/>
      <c r="I184" s="313"/>
      <c r="J184" s="313"/>
    </row>
    <row r="185" spans="1:10">
      <c r="A185" s="313"/>
      <c r="B185" s="313"/>
      <c r="C185" s="313"/>
      <c r="D185" s="313"/>
      <c r="E185" s="313"/>
      <c r="F185" s="313"/>
      <c r="G185" s="313"/>
      <c r="H185" s="313"/>
      <c r="I185" s="313"/>
      <c r="J185" s="313"/>
    </row>
    <row r="186" spans="1:10">
      <c r="A186" s="313"/>
      <c r="B186" s="313"/>
      <c r="C186" s="313"/>
      <c r="D186" s="313"/>
      <c r="E186" s="313"/>
      <c r="F186" s="313"/>
      <c r="G186" s="313"/>
      <c r="H186" s="313"/>
      <c r="I186" s="313"/>
      <c r="J186" s="313"/>
    </row>
    <row r="187" spans="1:10">
      <c r="A187" s="313"/>
      <c r="B187" s="313"/>
      <c r="C187" s="313"/>
      <c r="D187" s="313"/>
      <c r="E187" s="313"/>
      <c r="F187" s="313"/>
      <c r="G187" s="313"/>
      <c r="H187" s="313"/>
      <c r="I187" s="313"/>
      <c r="J187" s="313"/>
    </row>
    <row r="188" spans="1:10">
      <c r="A188" s="313"/>
      <c r="B188" s="313"/>
      <c r="C188" s="313"/>
      <c r="D188" s="313"/>
      <c r="E188" s="313"/>
      <c r="F188" s="313"/>
      <c r="G188" s="313"/>
      <c r="H188" s="313"/>
      <c r="I188" s="313"/>
      <c r="J188" s="313"/>
    </row>
    <row r="189" spans="1:10">
      <c r="A189" s="313"/>
      <c r="B189" s="313"/>
      <c r="C189" s="313"/>
      <c r="D189" s="313"/>
      <c r="E189" s="313"/>
      <c r="F189" s="313"/>
      <c r="G189" s="313"/>
      <c r="H189" s="313"/>
      <c r="I189" s="313"/>
      <c r="J189" s="313"/>
    </row>
    <row r="190" spans="1:10">
      <c r="A190" s="313"/>
      <c r="B190" s="313"/>
      <c r="C190" s="313"/>
      <c r="D190" s="313"/>
      <c r="E190" s="313"/>
      <c r="F190" s="313"/>
      <c r="G190" s="313"/>
      <c r="H190" s="313"/>
      <c r="I190" s="313"/>
      <c r="J190" s="313"/>
    </row>
    <row r="191" spans="1:10">
      <c r="A191" s="313"/>
      <c r="B191" s="313"/>
      <c r="C191" s="313"/>
      <c r="D191" s="313"/>
      <c r="E191" s="313"/>
      <c r="F191" s="313"/>
      <c r="G191" s="313"/>
      <c r="H191" s="313"/>
      <c r="I191" s="313"/>
      <c r="J191" s="313"/>
    </row>
    <row r="192" spans="1:10">
      <c r="A192" s="313"/>
      <c r="B192" s="313"/>
      <c r="C192" s="313"/>
      <c r="D192" s="313"/>
      <c r="E192" s="313"/>
      <c r="F192" s="313"/>
      <c r="G192" s="313"/>
      <c r="H192" s="313"/>
      <c r="I192" s="313"/>
      <c r="J192" s="313"/>
    </row>
    <row r="193" spans="1:10">
      <c r="A193" s="313"/>
      <c r="B193" s="313"/>
      <c r="C193" s="313"/>
      <c r="D193" s="313"/>
      <c r="E193" s="313"/>
      <c r="F193" s="313"/>
      <c r="G193" s="313"/>
      <c r="H193" s="313"/>
      <c r="I193" s="313"/>
      <c r="J193" s="313"/>
    </row>
    <row r="194" spans="1:10">
      <c r="A194" s="313"/>
      <c r="B194" s="313"/>
      <c r="C194" s="313"/>
      <c r="D194" s="313"/>
      <c r="E194" s="313"/>
      <c r="F194" s="313"/>
      <c r="G194" s="313"/>
      <c r="H194" s="313"/>
      <c r="I194" s="313"/>
      <c r="J194" s="313"/>
    </row>
    <row r="195" spans="1:10">
      <c r="A195" s="313"/>
      <c r="B195" s="313"/>
      <c r="C195" s="313"/>
      <c r="D195" s="313"/>
      <c r="E195" s="313"/>
      <c r="F195" s="313"/>
      <c r="G195" s="313"/>
      <c r="H195" s="313"/>
      <c r="I195" s="313"/>
      <c r="J195" s="313"/>
    </row>
    <row r="196" spans="1:10">
      <c r="A196" s="313"/>
      <c r="B196" s="313"/>
      <c r="C196" s="313"/>
      <c r="D196" s="313"/>
      <c r="E196" s="313"/>
      <c r="F196" s="313"/>
      <c r="G196" s="313"/>
      <c r="H196" s="313"/>
      <c r="I196" s="313"/>
      <c r="J196" s="313"/>
    </row>
    <row r="197" spans="1:10">
      <c r="A197" s="313"/>
      <c r="B197" s="313"/>
      <c r="C197" s="313"/>
      <c r="D197" s="313"/>
      <c r="E197" s="313"/>
      <c r="F197" s="313"/>
      <c r="G197" s="313"/>
      <c r="H197" s="313"/>
      <c r="I197" s="313"/>
      <c r="J197" s="313"/>
    </row>
    <row r="198" spans="1:10">
      <c r="A198" s="313"/>
      <c r="B198" s="313"/>
      <c r="C198" s="313"/>
      <c r="D198" s="313"/>
      <c r="E198" s="313"/>
      <c r="F198" s="313"/>
      <c r="G198" s="313"/>
      <c r="H198" s="313"/>
      <c r="I198" s="313"/>
      <c r="J198" s="313"/>
    </row>
    <row r="199" spans="1:10">
      <c r="A199" s="313"/>
      <c r="B199" s="313"/>
      <c r="C199" s="313"/>
      <c r="D199" s="313"/>
      <c r="E199" s="313"/>
      <c r="F199" s="313"/>
      <c r="G199" s="313"/>
      <c r="H199" s="313"/>
      <c r="I199" s="313"/>
      <c r="J199" s="313"/>
    </row>
    <row r="200" spans="1:10">
      <c r="A200" s="313"/>
      <c r="B200" s="313"/>
      <c r="C200" s="313"/>
      <c r="D200" s="313"/>
      <c r="E200" s="313"/>
      <c r="F200" s="313"/>
      <c r="G200" s="313"/>
      <c r="H200" s="313"/>
      <c r="I200" s="313"/>
      <c r="J200" s="313"/>
    </row>
    <row r="201" spans="1:10">
      <c r="A201" s="313"/>
      <c r="B201" s="313"/>
      <c r="C201" s="313"/>
      <c r="D201" s="313"/>
      <c r="E201" s="313"/>
      <c r="F201" s="313"/>
      <c r="G201" s="313"/>
      <c r="H201" s="313"/>
      <c r="I201" s="313"/>
      <c r="J201" s="313"/>
    </row>
    <row r="202" spans="1:10">
      <c r="A202" s="313"/>
      <c r="B202" s="313"/>
      <c r="C202" s="313"/>
      <c r="D202" s="313"/>
      <c r="E202" s="313"/>
      <c r="F202" s="313"/>
      <c r="G202" s="313"/>
      <c r="H202" s="313"/>
      <c r="I202" s="313"/>
      <c r="J202" s="313"/>
    </row>
    <row r="203" spans="1:10">
      <c r="A203" s="313"/>
      <c r="B203" s="313"/>
      <c r="C203" s="313"/>
      <c r="D203" s="313"/>
      <c r="E203" s="313"/>
      <c r="F203" s="313"/>
      <c r="G203" s="313"/>
      <c r="H203" s="313"/>
      <c r="I203" s="313"/>
      <c r="J203" s="313"/>
    </row>
    <row r="204" spans="1:10">
      <c r="A204" s="313"/>
      <c r="B204" s="313"/>
      <c r="C204" s="313"/>
      <c r="D204" s="313"/>
      <c r="E204" s="313"/>
      <c r="F204" s="313"/>
      <c r="G204" s="313"/>
      <c r="H204" s="313"/>
      <c r="I204" s="313"/>
      <c r="J204" s="313"/>
    </row>
    <row r="205" spans="1:10">
      <c r="A205" s="313"/>
      <c r="B205" s="313"/>
      <c r="C205" s="313"/>
      <c r="D205" s="313"/>
      <c r="E205" s="313"/>
      <c r="F205" s="313"/>
      <c r="G205" s="313"/>
      <c r="H205" s="313"/>
      <c r="I205" s="313"/>
      <c r="J205" s="313"/>
    </row>
    <row r="206" spans="1:10">
      <c r="A206" s="313"/>
      <c r="B206" s="313"/>
      <c r="C206" s="313"/>
      <c r="D206" s="313"/>
      <c r="E206" s="313"/>
      <c r="F206" s="313"/>
      <c r="G206" s="313"/>
      <c r="H206" s="313"/>
      <c r="I206" s="313"/>
      <c r="J206" s="313"/>
    </row>
    <row r="207" spans="1:10">
      <c r="A207" s="313"/>
      <c r="B207" s="313"/>
      <c r="C207" s="313"/>
      <c r="D207" s="313"/>
      <c r="E207" s="313"/>
      <c r="F207" s="313"/>
      <c r="G207" s="313"/>
      <c r="H207" s="313"/>
      <c r="I207" s="313"/>
      <c r="J207" s="313"/>
    </row>
    <row r="208" spans="1:10">
      <c r="A208" s="313"/>
      <c r="B208" s="313"/>
      <c r="C208" s="313"/>
      <c r="D208" s="313"/>
      <c r="E208" s="313"/>
      <c r="F208" s="313"/>
      <c r="G208" s="313"/>
      <c r="H208" s="313"/>
      <c r="I208" s="313"/>
      <c r="J208" s="313"/>
    </row>
    <row r="209" spans="1:10">
      <c r="A209" s="313"/>
      <c r="B209" s="313"/>
      <c r="C209" s="313"/>
      <c r="D209" s="313"/>
      <c r="E209" s="313"/>
      <c r="F209" s="313"/>
      <c r="G209" s="313"/>
      <c r="H209" s="313"/>
      <c r="I209" s="313"/>
      <c r="J209" s="313"/>
    </row>
    <row r="210" spans="1:10">
      <c r="A210" s="313"/>
      <c r="B210" s="313"/>
      <c r="C210" s="313"/>
      <c r="D210" s="313"/>
      <c r="E210" s="313"/>
      <c r="F210" s="313"/>
      <c r="G210" s="313"/>
      <c r="H210" s="313"/>
      <c r="I210" s="313"/>
      <c r="J210" s="313"/>
    </row>
    <row r="211" spans="1:10">
      <c r="A211" s="313"/>
      <c r="B211" s="313"/>
      <c r="C211" s="313"/>
      <c r="D211" s="313"/>
      <c r="E211" s="313"/>
      <c r="F211" s="313"/>
      <c r="G211" s="313"/>
      <c r="H211" s="313"/>
      <c r="I211" s="313"/>
      <c r="J211" s="313"/>
    </row>
    <row r="212" spans="1:10">
      <c r="A212" s="313"/>
      <c r="B212" s="313"/>
      <c r="C212" s="313"/>
      <c r="D212" s="313"/>
      <c r="E212" s="313"/>
      <c r="F212" s="313"/>
      <c r="G212" s="313"/>
      <c r="H212" s="313"/>
      <c r="I212" s="313"/>
      <c r="J212" s="313"/>
    </row>
    <row r="213" spans="1:10">
      <c r="A213" s="313"/>
      <c r="B213" s="313"/>
      <c r="C213" s="313"/>
      <c r="D213" s="313"/>
      <c r="E213" s="313"/>
      <c r="F213" s="313"/>
      <c r="G213" s="313"/>
      <c r="H213" s="313"/>
      <c r="I213" s="313"/>
      <c r="J213" s="313"/>
    </row>
    <row r="214" spans="1:10">
      <c r="A214" s="313"/>
      <c r="B214" s="313"/>
      <c r="C214" s="313"/>
      <c r="D214" s="313"/>
      <c r="E214" s="313"/>
      <c r="F214" s="313"/>
      <c r="G214" s="313"/>
      <c r="H214" s="313"/>
      <c r="I214" s="313"/>
      <c r="J214" s="313"/>
    </row>
    <row r="215" spans="1:10">
      <c r="A215" s="313"/>
      <c r="B215" s="313"/>
      <c r="C215" s="313"/>
      <c r="D215" s="313"/>
      <c r="E215" s="313"/>
      <c r="F215" s="313"/>
      <c r="G215" s="313"/>
      <c r="H215" s="313"/>
      <c r="I215" s="313"/>
      <c r="J215" s="313"/>
    </row>
    <row r="216" spans="1:10">
      <c r="A216" s="313"/>
      <c r="B216" s="313"/>
      <c r="C216" s="313"/>
      <c r="D216" s="313"/>
      <c r="E216" s="313"/>
      <c r="F216" s="313"/>
      <c r="G216" s="313"/>
      <c r="H216" s="313"/>
      <c r="I216" s="313"/>
      <c r="J216" s="313"/>
    </row>
    <row r="217" spans="1:10">
      <c r="A217" s="313"/>
      <c r="B217" s="313"/>
      <c r="C217" s="313"/>
      <c r="D217" s="313"/>
      <c r="E217" s="313"/>
      <c r="F217" s="313"/>
      <c r="G217" s="313"/>
      <c r="H217" s="313"/>
      <c r="I217" s="313"/>
      <c r="J217" s="313"/>
    </row>
    <row r="218" spans="1:10">
      <c r="A218" s="313"/>
      <c r="B218" s="313"/>
      <c r="C218" s="313"/>
      <c r="D218" s="313"/>
      <c r="E218" s="313"/>
      <c r="F218" s="313"/>
      <c r="G218" s="313"/>
      <c r="H218" s="313"/>
      <c r="I218" s="313"/>
      <c r="J218" s="313"/>
    </row>
    <row r="219" spans="1:10">
      <c r="A219" s="313"/>
      <c r="B219" s="313"/>
      <c r="C219" s="313"/>
      <c r="D219" s="313"/>
      <c r="E219" s="313"/>
      <c r="F219" s="313"/>
      <c r="G219" s="313"/>
      <c r="H219" s="313"/>
      <c r="I219" s="313"/>
      <c r="J219" s="313"/>
    </row>
    <row r="220" spans="1:10">
      <c r="A220" s="313"/>
      <c r="B220" s="313"/>
      <c r="C220" s="313"/>
      <c r="D220" s="313"/>
      <c r="E220" s="313"/>
      <c r="F220" s="313"/>
      <c r="G220" s="313"/>
      <c r="H220" s="313"/>
      <c r="I220" s="313"/>
      <c r="J220" s="313"/>
    </row>
    <row r="221" spans="1:10">
      <c r="A221" s="313"/>
      <c r="B221" s="313"/>
      <c r="C221" s="313"/>
      <c r="D221" s="313"/>
      <c r="E221" s="313"/>
      <c r="F221" s="313"/>
      <c r="G221" s="313"/>
      <c r="H221" s="313"/>
      <c r="I221" s="313"/>
      <c r="J221" s="313"/>
    </row>
    <row r="222" spans="1:10">
      <c r="A222" s="313"/>
      <c r="B222" s="313"/>
      <c r="C222" s="313"/>
      <c r="D222" s="313"/>
      <c r="E222" s="313"/>
      <c r="F222" s="313"/>
      <c r="G222" s="313"/>
      <c r="H222" s="313"/>
      <c r="I222" s="313"/>
      <c r="J222" s="313"/>
    </row>
    <row r="223" spans="1:10">
      <c r="A223" s="313"/>
      <c r="B223" s="313"/>
      <c r="C223" s="313"/>
      <c r="D223" s="313"/>
      <c r="E223" s="313"/>
      <c r="F223" s="313"/>
      <c r="G223" s="313"/>
      <c r="H223" s="313"/>
      <c r="I223" s="313"/>
      <c r="J223" s="313"/>
    </row>
    <row r="224" spans="1:10">
      <c r="A224" s="313"/>
      <c r="B224" s="313"/>
      <c r="C224" s="313"/>
      <c r="D224" s="313"/>
      <c r="E224" s="313"/>
      <c r="F224" s="313"/>
      <c r="G224" s="313"/>
      <c r="H224" s="313"/>
      <c r="I224" s="313"/>
      <c r="J224" s="313"/>
    </row>
    <row r="225" spans="1:10">
      <c r="A225" s="313"/>
      <c r="B225" s="313"/>
      <c r="C225" s="313"/>
      <c r="D225" s="313"/>
      <c r="E225" s="313"/>
      <c r="F225" s="313"/>
      <c r="G225" s="313"/>
      <c r="H225" s="313"/>
      <c r="I225" s="313"/>
      <c r="J225" s="313"/>
    </row>
    <row r="226" spans="1:10">
      <c r="A226" s="313"/>
      <c r="B226" s="313"/>
      <c r="C226" s="313"/>
      <c r="D226" s="313"/>
      <c r="E226" s="313"/>
      <c r="F226" s="313"/>
      <c r="G226" s="313"/>
      <c r="H226" s="313"/>
      <c r="I226" s="313"/>
      <c r="J226" s="313"/>
    </row>
    <row r="227" spans="1:10">
      <c r="A227" s="313"/>
      <c r="B227" s="313"/>
      <c r="C227" s="313"/>
      <c r="D227" s="313"/>
      <c r="E227" s="313"/>
      <c r="F227" s="313"/>
      <c r="G227" s="313"/>
      <c r="H227" s="313"/>
      <c r="I227" s="313"/>
      <c r="J227" s="313"/>
    </row>
    <row r="228" spans="1:10">
      <c r="A228" s="313"/>
      <c r="B228" s="313"/>
      <c r="C228" s="313"/>
      <c r="D228" s="313"/>
      <c r="E228" s="313"/>
      <c r="F228" s="313"/>
      <c r="G228" s="313"/>
      <c r="H228" s="313"/>
      <c r="I228" s="313"/>
      <c r="J228" s="313"/>
    </row>
    <row r="229" spans="1:10">
      <c r="A229" s="313"/>
      <c r="B229" s="313"/>
      <c r="C229" s="313"/>
      <c r="D229" s="313"/>
      <c r="E229" s="313"/>
      <c r="F229" s="313"/>
      <c r="G229" s="313"/>
      <c r="H229" s="313"/>
      <c r="I229" s="313"/>
      <c r="J229" s="313"/>
    </row>
    <row r="230" spans="1:10">
      <c r="A230" s="313"/>
      <c r="B230" s="313"/>
      <c r="C230" s="313"/>
      <c r="D230" s="313"/>
      <c r="E230" s="313"/>
      <c r="F230" s="313"/>
      <c r="G230" s="313"/>
      <c r="H230" s="313"/>
      <c r="I230" s="313"/>
      <c r="J230" s="313"/>
    </row>
    <row r="231" spans="1:10">
      <c r="A231" s="313"/>
      <c r="B231" s="313"/>
      <c r="C231" s="313"/>
      <c r="D231" s="313"/>
      <c r="E231" s="313"/>
      <c r="F231" s="313"/>
      <c r="G231" s="313"/>
      <c r="H231" s="313"/>
      <c r="I231" s="313"/>
      <c r="J231" s="313"/>
    </row>
    <row r="232" spans="1:10">
      <c r="A232" s="313"/>
      <c r="B232" s="313"/>
      <c r="C232" s="313"/>
      <c r="D232" s="313"/>
      <c r="E232" s="313"/>
      <c r="F232" s="313"/>
      <c r="G232" s="313"/>
      <c r="H232" s="313"/>
      <c r="I232" s="313"/>
      <c r="J232" s="313"/>
    </row>
    <row r="233" spans="1:10">
      <c r="A233" s="313"/>
      <c r="B233" s="313"/>
      <c r="C233" s="313"/>
      <c r="D233" s="313"/>
      <c r="E233" s="313"/>
      <c r="F233" s="313"/>
      <c r="G233" s="313"/>
      <c r="H233" s="313"/>
      <c r="I233" s="313"/>
      <c r="J233" s="313"/>
    </row>
    <row r="234" spans="1:10">
      <c r="A234" s="313"/>
      <c r="B234" s="313"/>
      <c r="C234" s="313"/>
      <c r="D234" s="313"/>
      <c r="E234" s="313"/>
      <c r="F234" s="313"/>
      <c r="G234" s="313"/>
      <c r="H234" s="313"/>
      <c r="I234" s="313"/>
      <c r="J234" s="313"/>
    </row>
    <row r="235" spans="1:10">
      <c r="A235" s="313"/>
      <c r="B235" s="313"/>
      <c r="C235" s="313"/>
      <c r="D235" s="313"/>
      <c r="E235" s="313"/>
      <c r="F235" s="313"/>
      <c r="G235" s="313"/>
      <c r="H235" s="313"/>
      <c r="I235" s="313"/>
      <c r="J235" s="313"/>
    </row>
    <row r="236" spans="1:10">
      <c r="A236" s="313"/>
      <c r="B236" s="313"/>
      <c r="C236" s="313"/>
      <c r="D236" s="313"/>
      <c r="E236" s="313"/>
      <c r="F236" s="313"/>
      <c r="G236" s="313"/>
      <c r="H236" s="313"/>
      <c r="I236" s="313"/>
      <c r="J236" s="313"/>
    </row>
    <row r="237" spans="1:10">
      <c r="A237" s="313"/>
      <c r="B237" s="313"/>
      <c r="C237" s="313"/>
      <c r="D237" s="313"/>
      <c r="E237" s="313"/>
      <c r="F237" s="313"/>
      <c r="G237" s="313"/>
      <c r="H237" s="313"/>
      <c r="I237" s="313"/>
      <c r="J237" s="313"/>
    </row>
    <row r="238" spans="1:10">
      <c r="A238" s="313"/>
      <c r="B238" s="313"/>
      <c r="C238" s="313"/>
      <c r="D238" s="313"/>
      <c r="E238" s="313"/>
      <c r="F238" s="313"/>
      <c r="G238" s="313"/>
      <c r="H238" s="313"/>
      <c r="I238" s="313"/>
      <c r="J238" s="313"/>
    </row>
    <row r="239" spans="1:10">
      <c r="A239" s="313"/>
      <c r="B239" s="313"/>
      <c r="C239" s="313"/>
      <c r="D239" s="313"/>
      <c r="E239" s="313"/>
      <c r="F239" s="313"/>
      <c r="G239" s="313"/>
      <c r="H239" s="313"/>
      <c r="I239" s="313"/>
      <c r="J239" s="313"/>
    </row>
    <row r="240" spans="1:10">
      <c r="A240" s="313"/>
      <c r="B240" s="313"/>
      <c r="C240" s="313"/>
      <c r="D240" s="313"/>
      <c r="E240" s="313"/>
      <c r="F240" s="313"/>
      <c r="G240" s="313"/>
      <c r="H240" s="313"/>
      <c r="I240" s="313"/>
      <c r="J240" s="313"/>
    </row>
    <row r="241" spans="1:10">
      <c r="A241" s="313"/>
      <c r="B241" s="313"/>
      <c r="C241" s="313"/>
      <c r="D241" s="313"/>
      <c r="E241" s="313"/>
      <c r="F241" s="313"/>
      <c r="G241" s="313"/>
      <c r="H241" s="313"/>
      <c r="I241" s="313"/>
      <c r="J241" s="313"/>
    </row>
    <row r="242" spans="1:10">
      <c r="A242" s="313"/>
      <c r="B242" s="313"/>
      <c r="C242" s="313"/>
      <c r="D242" s="313"/>
      <c r="E242" s="313"/>
      <c r="F242" s="313"/>
      <c r="G242" s="313"/>
      <c r="H242" s="313"/>
      <c r="I242" s="313"/>
      <c r="J242" s="313"/>
    </row>
    <row r="243" spans="1:10">
      <c r="A243" s="313"/>
      <c r="B243" s="313"/>
      <c r="C243" s="313"/>
      <c r="D243" s="313"/>
      <c r="E243" s="313"/>
      <c r="F243" s="313"/>
      <c r="G243" s="313"/>
      <c r="H243" s="313"/>
      <c r="I243" s="313"/>
      <c r="J243" s="313"/>
    </row>
    <row r="244" spans="1:10">
      <c r="A244" s="313"/>
      <c r="B244" s="313"/>
      <c r="C244" s="313"/>
      <c r="D244" s="313"/>
      <c r="E244" s="313"/>
      <c r="F244" s="313"/>
      <c r="G244" s="313"/>
      <c r="H244" s="313"/>
      <c r="I244" s="313"/>
      <c r="J244" s="313"/>
    </row>
    <row r="245" spans="1:10">
      <c r="A245" s="313"/>
      <c r="B245" s="313"/>
      <c r="C245" s="313"/>
      <c r="D245" s="313"/>
      <c r="E245" s="313"/>
      <c r="F245" s="313"/>
      <c r="G245" s="313"/>
      <c r="H245" s="313"/>
      <c r="I245" s="313"/>
      <c r="J245" s="313"/>
    </row>
    <row r="246" spans="1:10">
      <c r="A246" s="313"/>
      <c r="B246" s="313"/>
      <c r="C246" s="313"/>
      <c r="D246" s="313"/>
      <c r="E246" s="313"/>
      <c r="F246" s="313"/>
      <c r="G246" s="313"/>
      <c r="H246" s="313"/>
      <c r="I246" s="313"/>
      <c r="J246" s="313"/>
    </row>
    <row r="247" spans="1:10">
      <c r="A247" s="313"/>
      <c r="B247" s="313"/>
      <c r="C247" s="313"/>
      <c r="D247" s="313"/>
      <c r="E247" s="313"/>
      <c r="F247" s="313"/>
      <c r="G247" s="313"/>
      <c r="H247" s="313"/>
      <c r="I247" s="313"/>
      <c r="J247" s="313"/>
    </row>
    <row r="248" spans="1:10">
      <c r="A248" s="313"/>
      <c r="B248" s="313"/>
      <c r="C248" s="313"/>
      <c r="D248" s="313"/>
      <c r="E248" s="313"/>
      <c r="F248" s="313"/>
      <c r="G248" s="313"/>
      <c r="H248" s="313"/>
      <c r="I248" s="313"/>
      <c r="J248" s="313"/>
    </row>
    <row r="249" spans="1:10">
      <c r="A249" s="313"/>
      <c r="B249" s="313"/>
      <c r="C249" s="313"/>
      <c r="D249" s="313"/>
      <c r="E249" s="313"/>
      <c r="F249" s="313"/>
      <c r="G249" s="313"/>
      <c r="H249" s="313"/>
      <c r="I249" s="313"/>
      <c r="J249" s="313"/>
    </row>
    <row r="250" spans="1:10">
      <c r="A250" s="313"/>
      <c r="B250" s="313"/>
      <c r="C250" s="313"/>
      <c r="D250" s="313"/>
      <c r="E250" s="313"/>
      <c r="F250" s="313"/>
      <c r="G250" s="313"/>
      <c r="H250" s="313"/>
      <c r="I250" s="313"/>
      <c r="J250" s="313"/>
    </row>
    <row r="251" spans="1:10">
      <c r="A251" s="313"/>
      <c r="B251" s="313"/>
      <c r="C251" s="313"/>
      <c r="D251" s="313"/>
      <c r="E251" s="313"/>
      <c r="F251" s="313"/>
      <c r="G251" s="313"/>
      <c r="H251" s="313"/>
      <c r="I251" s="313"/>
      <c r="J251" s="313"/>
    </row>
    <row r="252" spans="1:10">
      <c r="A252" s="313"/>
      <c r="B252" s="313"/>
      <c r="C252" s="313"/>
      <c r="D252" s="313"/>
      <c r="E252" s="313"/>
      <c r="F252" s="313"/>
      <c r="G252" s="313"/>
      <c r="H252" s="313"/>
      <c r="I252" s="313"/>
      <c r="J252" s="313"/>
    </row>
    <row r="253" spans="1:10">
      <c r="A253" s="313"/>
      <c r="B253" s="313"/>
      <c r="C253" s="313"/>
      <c r="D253" s="313"/>
      <c r="E253" s="313"/>
      <c r="F253" s="313"/>
      <c r="G253" s="313"/>
      <c r="H253" s="313"/>
      <c r="I253" s="313"/>
      <c r="J253" s="313"/>
    </row>
    <row r="254" spans="1:10">
      <c r="A254" s="313"/>
      <c r="B254" s="313"/>
      <c r="C254" s="313"/>
      <c r="D254" s="313"/>
      <c r="E254" s="313"/>
      <c r="F254" s="313"/>
      <c r="G254" s="313"/>
      <c r="H254" s="313"/>
      <c r="I254" s="313"/>
      <c r="J254" s="313"/>
    </row>
    <row r="255" spans="1:10">
      <c r="A255" s="313"/>
      <c r="B255" s="313"/>
      <c r="C255" s="313"/>
      <c r="D255" s="313"/>
      <c r="E255" s="313"/>
      <c r="F255" s="313"/>
      <c r="G255" s="313"/>
      <c r="H255" s="313"/>
      <c r="I255" s="313"/>
      <c r="J255" s="313"/>
    </row>
    <row r="256" spans="1:10">
      <c r="A256" s="313"/>
      <c r="B256" s="313"/>
      <c r="C256" s="313"/>
      <c r="D256" s="313"/>
      <c r="E256" s="313"/>
      <c r="F256" s="313"/>
      <c r="G256" s="313"/>
      <c r="H256" s="313"/>
      <c r="I256" s="313"/>
      <c r="J256" s="313"/>
    </row>
    <row r="257" spans="1:10">
      <c r="A257" s="313"/>
      <c r="B257" s="313"/>
      <c r="C257" s="313"/>
      <c r="D257" s="313"/>
      <c r="E257" s="313"/>
      <c r="F257" s="313"/>
      <c r="G257" s="313"/>
      <c r="H257" s="313"/>
      <c r="I257" s="313"/>
      <c r="J257" s="313"/>
    </row>
    <row r="258" spans="1:10">
      <c r="A258" s="313"/>
      <c r="B258" s="313"/>
      <c r="C258" s="313"/>
      <c r="D258" s="313"/>
      <c r="E258" s="313"/>
      <c r="F258" s="313"/>
      <c r="G258" s="313"/>
      <c r="H258" s="313"/>
      <c r="I258" s="313"/>
      <c r="J258" s="313"/>
    </row>
    <row r="259" spans="1:10">
      <c r="A259" s="313"/>
      <c r="B259" s="313"/>
      <c r="C259" s="313"/>
      <c r="D259" s="313"/>
      <c r="E259" s="313"/>
      <c r="F259" s="313"/>
      <c r="G259" s="313"/>
      <c r="H259" s="313"/>
      <c r="I259" s="313"/>
      <c r="J259" s="313"/>
    </row>
    <row r="260" spans="1:10">
      <c r="A260" s="313"/>
      <c r="B260" s="313"/>
      <c r="C260" s="313"/>
      <c r="D260" s="313"/>
      <c r="E260" s="313"/>
      <c r="F260" s="313"/>
      <c r="G260" s="313"/>
      <c r="H260" s="313"/>
      <c r="I260" s="313"/>
      <c r="J260" s="313"/>
    </row>
    <row r="261" spans="1:10">
      <c r="A261" s="313"/>
      <c r="B261" s="313"/>
      <c r="C261" s="313"/>
      <c r="D261" s="313"/>
      <c r="E261" s="313"/>
      <c r="F261" s="313"/>
      <c r="G261" s="313"/>
      <c r="H261" s="313"/>
      <c r="I261" s="313"/>
      <c r="J261" s="313"/>
    </row>
    <row r="262" spans="1:10">
      <c r="A262" s="313"/>
      <c r="B262" s="313"/>
      <c r="C262" s="313"/>
      <c r="D262" s="313"/>
      <c r="E262" s="313"/>
      <c r="F262" s="313"/>
      <c r="G262" s="313"/>
      <c r="H262" s="313"/>
      <c r="I262" s="313"/>
      <c r="J262" s="313"/>
    </row>
    <row r="263" spans="1:10">
      <c r="A263" s="313"/>
      <c r="B263" s="313"/>
      <c r="C263" s="313"/>
      <c r="D263" s="313"/>
      <c r="E263" s="313"/>
      <c r="F263" s="313"/>
      <c r="G263" s="313"/>
      <c r="H263" s="313"/>
      <c r="I263" s="313"/>
      <c r="J263" s="313"/>
    </row>
    <row r="264" spans="1:10">
      <c r="A264" s="313"/>
      <c r="B264" s="313"/>
      <c r="C264" s="313"/>
      <c r="D264" s="313"/>
      <c r="E264" s="313"/>
      <c r="F264" s="313"/>
      <c r="G264" s="313"/>
      <c r="H264" s="313"/>
      <c r="I264" s="313"/>
      <c r="J264" s="313"/>
    </row>
    <row r="265" spans="1:10">
      <c r="A265" s="313"/>
      <c r="B265" s="313"/>
      <c r="C265" s="313"/>
      <c r="D265" s="313"/>
      <c r="E265" s="313"/>
      <c r="F265" s="313"/>
      <c r="G265" s="313"/>
      <c r="H265" s="313"/>
      <c r="I265" s="313"/>
      <c r="J265" s="313"/>
    </row>
    <row r="266" spans="1:10">
      <c r="A266" s="313"/>
      <c r="B266" s="313"/>
      <c r="C266" s="313"/>
      <c r="D266" s="313"/>
      <c r="E266" s="313"/>
      <c r="F266" s="313"/>
      <c r="G266" s="313"/>
      <c r="H266" s="313"/>
      <c r="I266" s="313"/>
      <c r="J266" s="313"/>
    </row>
    <row r="267" spans="1:10">
      <c r="A267" s="313"/>
      <c r="B267" s="313"/>
      <c r="C267" s="313"/>
      <c r="D267" s="313"/>
      <c r="E267" s="313"/>
      <c r="F267" s="313"/>
      <c r="G267" s="313"/>
      <c r="H267" s="313"/>
      <c r="I267" s="313"/>
      <c r="J267" s="313"/>
    </row>
    <row r="268" spans="1:10">
      <c r="A268" s="313"/>
      <c r="B268" s="313"/>
      <c r="C268" s="313"/>
      <c r="D268" s="313"/>
      <c r="E268" s="313"/>
      <c r="F268" s="313"/>
      <c r="G268" s="313"/>
      <c r="H268" s="313"/>
      <c r="I268" s="313"/>
      <c r="J268" s="313"/>
    </row>
    <row r="269" spans="1:10">
      <c r="A269" s="313"/>
      <c r="B269" s="313"/>
      <c r="C269" s="313"/>
      <c r="D269" s="313"/>
      <c r="E269" s="313"/>
      <c r="F269" s="313"/>
      <c r="G269" s="313"/>
      <c r="H269" s="313"/>
      <c r="I269" s="313"/>
      <c r="J269" s="313"/>
    </row>
    <row r="270" spans="1:10">
      <c r="A270" s="313"/>
      <c r="B270" s="313"/>
      <c r="C270" s="313"/>
      <c r="D270" s="313"/>
      <c r="E270" s="313"/>
      <c r="F270" s="313"/>
      <c r="G270" s="313"/>
      <c r="H270" s="313"/>
      <c r="I270" s="313"/>
      <c r="J270" s="313"/>
    </row>
    <row r="271" spans="1:10">
      <c r="A271" s="313"/>
      <c r="B271" s="313"/>
      <c r="C271" s="313"/>
      <c r="D271" s="313"/>
      <c r="E271" s="313"/>
      <c r="F271" s="313"/>
      <c r="G271" s="313"/>
      <c r="H271" s="313"/>
      <c r="I271" s="313"/>
      <c r="J271" s="313"/>
    </row>
    <row r="272" spans="1:10">
      <c r="A272" s="313"/>
      <c r="B272" s="313"/>
      <c r="C272" s="313"/>
      <c r="D272" s="313"/>
      <c r="E272" s="313"/>
      <c r="F272" s="313"/>
      <c r="G272" s="313"/>
      <c r="H272" s="313"/>
      <c r="I272" s="313"/>
      <c r="J272" s="313"/>
    </row>
    <row r="273" spans="1:10">
      <c r="A273" s="313"/>
      <c r="B273" s="313"/>
      <c r="C273" s="313"/>
      <c r="D273" s="313"/>
      <c r="E273" s="313"/>
      <c r="F273" s="313"/>
      <c r="G273" s="313"/>
      <c r="H273" s="313"/>
      <c r="I273" s="313"/>
      <c r="J273" s="313"/>
    </row>
    <row r="274" spans="1:10">
      <c r="A274" s="313"/>
      <c r="B274" s="313"/>
      <c r="C274" s="313"/>
      <c r="D274" s="313"/>
      <c r="E274" s="313"/>
      <c r="F274" s="313"/>
      <c r="G274" s="313"/>
      <c r="H274" s="313"/>
      <c r="I274" s="313"/>
      <c r="J274" s="313"/>
    </row>
    <row r="275" spans="1:10">
      <c r="A275" s="313"/>
      <c r="B275" s="313"/>
      <c r="C275" s="313"/>
      <c r="D275" s="313"/>
      <c r="E275" s="313"/>
      <c r="F275" s="313"/>
      <c r="G275" s="313"/>
      <c r="H275" s="313"/>
      <c r="I275" s="313"/>
      <c r="J275" s="313"/>
    </row>
    <row r="276" spans="1:10">
      <c r="A276" s="313"/>
      <c r="B276" s="313"/>
      <c r="C276" s="313"/>
      <c r="D276" s="313"/>
      <c r="E276" s="313"/>
      <c r="F276" s="313"/>
      <c r="G276" s="313"/>
      <c r="H276" s="313"/>
      <c r="I276" s="313"/>
      <c r="J276" s="313"/>
    </row>
    <row r="277" spans="1:10">
      <c r="A277" s="313"/>
      <c r="B277" s="313"/>
      <c r="C277" s="313"/>
      <c r="D277" s="313"/>
      <c r="E277" s="313"/>
      <c r="F277" s="313"/>
      <c r="G277" s="313"/>
      <c r="H277" s="313"/>
      <c r="I277" s="313"/>
      <c r="J277" s="313"/>
    </row>
    <row r="278" spans="1:10">
      <c r="A278" s="313"/>
      <c r="B278" s="313"/>
      <c r="C278" s="313"/>
      <c r="D278" s="313"/>
      <c r="E278" s="313"/>
      <c r="F278" s="313"/>
      <c r="G278" s="313"/>
      <c r="H278" s="313"/>
      <c r="I278" s="313"/>
      <c r="J278" s="313"/>
    </row>
    <row r="279" spans="1:10">
      <c r="A279" s="313"/>
      <c r="B279" s="313"/>
      <c r="C279" s="313"/>
      <c r="D279" s="313"/>
      <c r="E279" s="313"/>
      <c r="F279" s="313"/>
      <c r="G279" s="313"/>
      <c r="H279" s="313"/>
      <c r="I279" s="313"/>
      <c r="J279" s="313"/>
    </row>
    <row r="280" spans="1:10">
      <c r="A280" s="313"/>
      <c r="B280" s="313"/>
      <c r="C280" s="313"/>
      <c r="D280" s="313"/>
      <c r="E280" s="313"/>
      <c r="F280" s="313"/>
      <c r="G280" s="313"/>
      <c r="H280" s="313"/>
      <c r="I280" s="313"/>
      <c r="J280" s="313"/>
    </row>
    <row r="281" spans="1:10">
      <c r="A281" s="313"/>
      <c r="B281" s="313"/>
      <c r="C281" s="313"/>
      <c r="D281" s="313"/>
      <c r="E281" s="313"/>
      <c r="F281" s="313"/>
      <c r="G281" s="313"/>
      <c r="H281" s="313"/>
      <c r="I281" s="313"/>
      <c r="J281" s="313"/>
    </row>
    <row r="282" spans="1:10">
      <c r="A282" s="313"/>
      <c r="B282" s="313"/>
      <c r="C282" s="313"/>
      <c r="D282" s="313"/>
      <c r="E282" s="313"/>
      <c r="F282" s="313"/>
      <c r="G282" s="313"/>
      <c r="H282" s="313"/>
      <c r="I282" s="313"/>
      <c r="J282" s="313"/>
    </row>
    <row r="283" spans="1:10">
      <c r="A283" s="313"/>
      <c r="B283" s="313"/>
      <c r="C283" s="313"/>
      <c r="D283" s="313"/>
      <c r="E283" s="313"/>
      <c r="F283" s="313"/>
      <c r="G283" s="313"/>
      <c r="H283" s="313"/>
      <c r="I283" s="313"/>
      <c r="J283" s="313"/>
    </row>
    <row r="284" spans="1:10">
      <c r="A284" s="313"/>
      <c r="B284" s="313"/>
      <c r="C284" s="313"/>
      <c r="D284" s="313"/>
      <c r="E284" s="313"/>
      <c r="F284" s="313"/>
      <c r="G284" s="313"/>
      <c r="H284" s="313"/>
      <c r="I284" s="313"/>
      <c r="J284" s="313"/>
    </row>
    <row r="285" spans="1:10">
      <c r="A285" s="313"/>
      <c r="B285" s="313"/>
      <c r="C285" s="313"/>
      <c r="D285" s="313"/>
      <c r="E285" s="313"/>
      <c r="F285" s="313"/>
      <c r="G285" s="313"/>
      <c r="H285" s="313"/>
      <c r="I285" s="313"/>
      <c r="J285" s="313"/>
    </row>
    <row r="286" spans="1:10">
      <c r="A286" s="313"/>
      <c r="B286" s="313"/>
      <c r="C286" s="313"/>
      <c r="D286" s="313"/>
      <c r="E286" s="313"/>
      <c r="F286" s="313"/>
      <c r="G286" s="313"/>
      <c r="H286" s="313"/>
      <c r="I286" s="313"/>
      <c r="J286" s="313"/>
    </row>
    <row r="287" spans="1:10">
      <c r="A287" s="313"/>
      <c r="B287" s="313"/>
      <c r="C287" s="313"/>
      <c r="D287" s="313"/>
      <c r="E287" s="313"/>
      <c r="F287" s="313"/>
      <c r="G287" s="313"/>
      <c r="H287" s="313"/>
      <c r="I287" s="313"/>
      <c r="J287" s="313"/>
    </row>
    <row r="288" spans="1:10">
      <c r="A288" s="313"/>
      <c r="B288" s="313"/>
      <c r="C288" s="313"/>
      <c r="D288" s="313"/>
      <c r="E288" s="313"/>
      <c r="F288" s="313"/>
      <c r="G288" s="313"/>
      <c r="H288" s="313"/>
      <c r="I288" s="313"/>
      <c r="J288" s="313"/>
    </row>
    <row r="289" spans="1:10">
      <c r="A289" s="313"/>
      <c r="B289" s="313"/>
      <c r="C289" s="313"/>
      <c r="D289" s="313"/>
      <c r="E289" s="313"/>
      <c r="F289" s="313"/>
      <c r="G289" s="313"/>
      <c r="H289" s="313"/>
      <c r="I289" s="313"/>
      <c r="J289" s="313"/>
    </row>
    <row r="290" spans="1:10">
      <c r="A290" s="313"/>
      <c r="B290" s="313"/>
      <c r="C290" s="313"/>
      <c r="D290" s="313"/>
      <c r="E290" s="313"/>
      <c r="F290" s="313"/>
      <c r="G290" s="313"/>
      <c r="H290" s="313"/>
      <c r="I290" s="313"/>
      <c r="J290" s="313"/>
    </row>
    <row r="291" spans="1:10">
      <c r="A291" s="313"/>
      <c r="B291" s="313"/>
      <c r="C291" s="313"/>
      <c r="D291" s="313"/>
      <c r="E291" s="313"/>
      <c r="F291" s="313"/>
      <c r="G291" s="313"/>
      <c r="H291" s="313"/>
      <c r="I291" s="313"/>
      <c r="J291" s="313"/>
    </row>
    <row r="292" spans="1:10">
      <c r="A292" s="313"/>
      <c r="B292" s="313"/>
      <c r="C292" s="313"/>
      <c r="D292" s="313"/>
      <c r="E292" s="313"/>
      <c r="F292" s="313"/>
      <c r="G292" s="313"/>
      <c r="H292" s="313"/>
      <c r="I292" s="313"/>
      <c r="J292" s="313"/>
    </row>
    <row r="293" spans="1:10">
      <c r="A293" s="313"/>
      <c r="B293" s="313"/>
      <c r="C293" s="313"/>
      <c r="D293" s="313"/>
      <c r="E293" s="313"/>
      <c r="F293" s="313"/>
      <c r="G293" s="313"/>
      <c r="H293" s="313"/>
      <c r="I293" s="313"/>
      <c r="J293" s="313"/>
    </row>
    <row r="294" spans="1:10">
      <c r="A294" s="313"/>
      <c r="B294" s="313"/>
      <c r="C294" s="313"/>
      <c r="D294" s="313"/>
      <c r="E294" s="313"/>
      <c r="F294" s="313"/>
      <c r="G294" s="313"/>
      <c r="H294" s="313"/>
      <c r="I294" s="313"/>
      <c r="J294" s="313"/>
    </row>
    <row r="295" spans="1:10">
      <c r="A295" s="313"/>
      <c r="B295" s="313"/>
      <c r="C295" s="313"/>
      <c r="D295" s="313"/>
      <c r="E295" s="313"/>
      <c r="F295" s="313"/>
      <c r="G295" s="313"/>
      <c r="H295" s="313"/>
      <c r="I295" s="313"/>
      <c r="J295" s="313"/>
    </row>
    <row r="296" spans="1:10">
      <c r="A296" s="313"/>
      <c r="B296" s="313"/>
      <c r="C296" s="313"/>
      <c r="D296" s="313"/>
      <c r="E296" s="313"/>
      <c r="F296" s="313"/>
      <c r="G296" s="313"/>
      <c r="H296" s="313"/>
      <c r="I296" s="313"/>
      <c r="J296" s="313"/>
    </row>
    <row r="297" spans="1:10">
      <c r="A297" s="313"/>
      <c r="B297" s="313"/>
      <c r="C297" s="313"/>
      <c r="D297" s="313"/>
      <c r="E297" s="313"/>
      <c r="F297" s="313"/>
      <c r="G297" s="313"/>
      <c r="H297" s="313"/>
      <c r="I297" s="313"/>
      <c r="J297" s="313"/>
    </row>
    <row r="298" spans="1:10">
      <c r="A298" s="313"/>
      <c r="B298" s="313"/>
      <c r="C298" s="313"/>
      <c r="D298" s="313"/>
      <c r="E298" s="313"/>
      <c r="F298" s="313"/>
      <c r="G298" s="313"/>
      <c r="H298" s="313"/>
      <c r="I298" s="313"/>
      <c r="J298" s="313"/>
    </row>
    <row r="299" spans="1:10">
      <c r="A299" s="313"/>
      <c r="B299" s="313"/>
      <c r="C299" s="313"/>
      <c r="D299" s="313"/>
      <c r="E299" s="313"/>
      <c r="F299" s="313"/>
      <c r="G299" s="313"/>
      <c r="H299" s="313"/>
      <c r="I299" s="313"/>
      <c r="J299" s="313"/>
    </row>
    <row r="300" spans="1:10">
      <c r="A300" s="313"/>
      <c r="B300" s="313"/>
      <c r="C300" s="313"/>
      <c r="D300" s="313"/>
      <c r="E300" s="313"/>
      <c r="F300" s="313"/>
      <c r="G300" s="313"/>
      <c r="H300" s="313"/>
      <c r="I300" s="313"/>
      <c r="J300" s="313"/>
    </row>
    <row r="301" spans="1:10">
      <c r="A301" s="313"/>
      <c r="B301" s="313"/>
      <c r="C301" s="313"/>
      <c r="D301" s="313"/>
      <c r="E301" s="313"/>
      <c r="F301" s="313"/>
      <c r="G301" s="313"/>
      <c r="H301" s="313"/>
      <c r="I301" s="313"/>
      <c r="J301" s="313"/>
    </row>
    <row r="302" spans="1:10">
      <c r="A302" s="313"/>
      <c r="B302" s="313"/>
      <c r="C302" s="313"/>
      <c r="D302" s="313"/>
      <c r="E302" s="313"/>
      <c r="F302" s="313"/>
      <c r="G302" s="313"/>
      <c r="H302" s="313"/>
      <c r="I302" s="313"/>
      <c r="J302" s="313"/>
    </row>
    <row r="303" spans="1:10">
      <c r="A303" s="313"/>
      <c r="B303" s="313"/>
      <c r="C303" s="313"/>
      <c r="D303" s="313"/>
      <c r="E303" s="313"/>
      <c r="F303" s="313"/>
      <c r="G303" s="313"/>
      <c r="H303" s="313"/>
      <c r="I303" s="313"/>
      <c r="J303" s="313"/>
    </row>
    <row r="304" spans="1:10">
      <c r="A304" s="313"/>
      <c r="B304" s="313"/>
      <c r="C304" s="313"/>
      <c r="D304" s="313"/>
      <c r="E304" s="313"/>
      <c r="F304" s="313"/>
      <c r="G304" s="313"/>
      <c r="H304" s="313"/>
      <c r="I304" s="313"/>
      <c r="J304" s="313"/>
    </row>
    <row r="305" spans="1:10">
      <c r="A305" s="313"/>
      <c r="B305" s="313"/>
      <c r="C305" s="313"/>
      <c r="D305" s="313"/>
      <c r="E305" s="313"/>
      <c r="F305" s="313"/>
      <c r="G305" s="313"/>
      <c r="H305" s="313"/>
      <c r="I305" s="313"/>
      <c r="J305" s="313"/>
    </row>
    <row r="306" spans="1:10">
      <c r="A306" s="313"/>
      <c r="B306" s="313"/>
      <c r="C306" s="313"/>
      <c r="D306" s="313"/>
      <c r="E306" s="313"/>
      <c r="F306" s="313"/>
      <c r="G306" s="313"/>
      <c r="H306" s="313"/>
      <c r="I306" s="313"/>
      <c r="J306" s="313"/>
    </row>
    <row r="307" spans="1:10">
      <c r="A307" s="313"/>
      <c r="B307" s="313"/>
      <c r="C307" s="313"/>
      <c r="D307" s="313"/>
      <c r="E307" s="313"/>
      <c r="F307" s="313"/>
      <c r="G307" s="313"/>
      <c r="H307" s="313"/>
      <c r="I307" s="313"/>
      <c r="J307" s="313"/>
    </row>
    <row r="308" spans="1:10">
      <c r="A308" s="313"/>
      <c r="B308" s="313"/>
      <c r="C308" s="313"/>
      <c r="D308" s="313"/>
      <c r="E308" s="313"/>
      <c r="F308" s="313"/>
      <c r="G308" s="313"/>
      <c r="H308" s="313"/>
      <c r="I308" s="313"/>
      <c r="J308" s="313"/>
    </row>
    <row r="309" spans="1:10">
      <c r="A309" s="313"/>
      <c r="B309" s="313"/>
      <c r="C309" s="313"/>
      <c r="D309" s="313"/>
      <c r="E309" s="313"/>
      <c r="F309" s="313"/>
      <c r="G309" s="313"/>
      <c r="H309" s="313"/>
      <c r="I309" s="313"/>
      <c r="J309" s="313"/>
    </row>
    <row r="310" spans="1:10">
      <c r="A310" s="313"/>
      <c r="B310" s="313"/>
      <c r="C310" s="313"/>
      <c r="D310" s="313"/>
      <c r="E310" s="313"/>
      <c r="F310" s="313"/>
      <c r="G310" s="313"/>
      <c r="H310" s="313"/>
      <c r="I310" s="313"/>
      <c r="J310" s="313"/>
    </row>
    <row r="311" spans="1:10">
      <c r="A311" s="313"/>
      <c r="B311" s="313"/>
      <c r="C311" s="313"/>
      <c r="D311" s="313"/>
      <c r="E311" s="313"/>
      <c r="F311" s="313"/>
      <c r="G311" s="313"/>
      <c r="H311" s="313"/>
      <c r="I311" s="313"/>
      <c r="J311" s="313"/>
    </row>
    <row r="312" spans="1:10">
      <c r="A312" s="313"/>
      <c r="B312" s="313"/>
      <c r="C312" s="313"/>
      <c r="D312" s="313"/>
      <c r="E312" s="313"/>
      <c r="F312" s="313"/>
      <c r="G312" s="313"/>
      <c r="H312" s="313"/>
      <c r="I312" s="313"/>
      <c r="J312" s="313"/>
    </row>
    <row r="313" spans="1:10">
      <c r="A313" s="313"/>
      <c r="B313" s="313"/>
      <c r="C313" s="313"/>
      <c r="D313" s="313"/>
      <c r="E313" s="313"/>
      <c r="F313" s="313"/>
      <c r="G313" s="313"/>
      <c r="H313" s="313"/>
      <c r="I313" s="313"/>
      <c r="J313" s="313"/>
    </row>
    <row r="314" spans="1:10">
      <c r="A314" s="313"/>
      <c r="B314" s="313"/>
      <c r="C314" s="313"/>
      <c r="D314" s="313"/>
      <c r="E314" s="313"/>
      <c r="F314" s="313"/>
      <c r="G314" s="313"/>
      <c r="H314" s="313"/>
      <c r="I314" s="313"/>
      <c r="J314" s="313"/>
    </row>
    <row r="315" spans="1:10">
      <c r="A315" s="313"/>
      <c r="B315" s="313"/>
      <c r="C315" s="313"/>
      <c r="D315" s="313"/>
      <c r="E315" s="313"/>
      <c r="F315" s="313"/>
      <c r="G315" s="313"/>
      <c r="H315" s="313"/>
      <c r="I315" s="313"/>
      <c r="J315" s="313"/>
    </row>
    <row r="316" spans="1:10">
      <c r="A316" s="313"/>
      <c r="B316" s="313"/>
      <c r="C316" s="313"/>
      <c r="D316" s="313"/>
      <c r="E316" s="313"/>
      <c r="F316" s="313"/>
      <c r="G316" s="313"/>
      <c r="H316" s="313"/>
      <c r="I316" s="313"/>
      <c r="J316" s="313"/>
    </row>
    <row r="317" spans="1:10">
      <c r="A317" s="313"/>
      <c r="B317" s="313"/>
      <c r="C317" s="313"/>
      <c r="D317" s="313"/>
      <c r="E317" s="313"/>
      <c r="F317" s="313"/>
      <c r="G317" s="313"/>
      <c r="H317" s="313"/>
      <c r="I317" s="313"/>
      <c r="J317" s="313"/>
    </row>
    <row r="318" spans="1:10">
      <c r="A318" s="313"/>
      <c r="B318" s="313"/>
      <c r="C318" s="313"/>
      <c r="D318" s="313"/>
      <c r="E318" s="313"/>
      <c r="F318" s="313"/>
      <c r="G318" s="313"/>
      <c r="H318" s="313"/>
      <c r="I318" s="313"/>
      <c r="J318" s="313"/>
    </row>
    <row r="319" spans="1:10">
      <c r="A319" s="313"/>
      <c r="B319" s="313"/>
      <c r="C319" s="313"/>
      <c r="D319" s="313"/>
      <c r="E319" s="313"/>
      <c r="F319" s="313"/>
      <c r="G319" s="313"/>
      <c r="H319" s="313"/>
      <c r="I319" s="313"/>
      <c r="J319" s="313"/>
    </row>
    <row r="320" spans="1:10">
      <c r="A320" s="313"/>
      <c r="B320" s="313"/>
      <c r="C320" s="313"/>
      <c r="D320" s="313"/>
      <c r="E320" s="313"/>
      <c r="F320" s="313"/>
      <c r="G320" s="313"/>
      <c r="H320" s="313"/>
      <c r="I320" s="313"/>
      <c r="J320" s="313"/>
    </row>
    <row r="321" spans="1:10">
      <c r="A321" s="313"/>
      <c r="B321" s="313"/>
      <c r="C321" s="313"/>
      <c r="D321" s="313"/>
      <c r="E321" s="313"/>
      <c r="F321" s="313"/>
      <c r="G321" s="313"/>
      <c r="H321" s="313"/>
      <c r="I321" s="313"/>
      <c r="J321" s="313"/>
    </row>
    <row r="322" spans="1:10">
      <c r="A322" s="313"/>
      <c r="B322" s="313"/>
      <c r="C322" s="313"/>
      <c r="D322" s="313"/>
      <c r="E322" s="313"/>
      <c r="F322" s="313"/>
      <c r="G322" s="313"/>
      <c r="H322" s="313"/>
      <c r="I322" s="313"/>
      <c r="J322" s="313"/>
    </row>
    <row r="323" spans="1:10">
      <c r="A323" s="313"/>
      <c r="B323" s="313"/>
      <c r="C323" s="313"/>
      <c r="D323" s="313"/>
      <c r="E323" s="313"/>
      <c r="F323" s="313"/>
      <c r="G323" s="313"/>
      <c r="H323" s="313"/>
      <c r="I323" s="313"/>
      <c r="J323" s="313"/>
    </row>
    <row r="324" spans="1:10">
      <c r="A324" s="313"/>
      <c r="B324" s="313"/>
      <c r="C324" s="313"/>
      <c r="D324" s="313"/>
      <c r="E324" s="313"/>
      <c r="F324" s="313"/>
      <c r="G324" s="313"/>
      <c r="H324" s="313"/>
      <c r="I324" s="313"/>
      <c r="J324" s="313"/>
    </row>
    <row r="325" spans="1:10">
      <c r="A325" s="313"/>
      <c r="B325" s="313"/>
      <c r="C325" s="313"/>
      <c r="D325" s="313"/>
      <c r="E325" s="313"/>
      <c r="F325" s="313"/>
      <c r="G325" s="313"/>
      <c r="H325" s="313"/>
      <c r="I325" s="313"/>
      <c r="J325" s="313"/>
    </row>
    <row r="326" spans="1:10">
      <c r="A326" s="313"/>
      <c r="B326" s="313"/>
      <c r="C326" s="313"/>
      <c r="D326" s="313"/>
      <c r="E326" s="313"/>
      <c r="F326" s="313"/>
      <c r="G326" s="313"/>
      <c r="H326" s="313"/>
      <c r="I326" s="313"/>
      <c r="J326" s="313"/>
    </row>
    <row r="327" spans="1:10">
      <c r="A327" s="313"/>
      <c r="B327" s="313"/>
      <c r="C327" s="313"/>
      <c r="D327" s="313"/>
      <c r="E327" s="313"/>
      <c r="F327" s="313"/>
      <c r="G327" s="313"/>
      <c r="H327" s="313"/>
      <c r="I327" s="313"/>
      <c r="J327" s="313"/>
    </row>
    <row r="328" spans="1:10">
      <c r="A328" s="313"/>
      <c r="B328" s="313"/>
      <c r="C328" s="313"/>
      <c r="D328" s="313"/>
      <c r="E328" s="313"/>
      <c r="F328" s="313"/>
      <c r="G328" s="313"/>
      <c r="H328" s="313"/>
      <c r="I328" s="313"/>
      <c r="J328" s="313"/>
    </row>
    <row r="329" spans="1:10">
      <c r="A329" s="313"/>
      <c r="B329" s="313"/>
      <c r="C329" s="313"/>
      <c r="D329" s="313"/>
      <c r="E329" s="313"/>
      <c r="F329" s="313"/>
      <c r="G329" s="313"/>
      <c r="H329" s="313"/>
      <c r="I329" s="313"/>
      <c r="J329" s="313"/>
    </row>
    <row r="330" spans="1:10">
      <c r="A330" s="313"/>
      <c r="B330" s="313"/>
      <c r="C330" s="313"/>
      <c r="D330" s="313"/>
      <c r="E330" s="313"/>
      <c r="F330" s="313"/>
      <c r="G330" s="313"/>
      <c r="H330" s="313"/>
      <c r="I330" s="313"/>
      <c r="J330" s="313"/>
    </row>
    <row r="331" spans="1:10">
      <c r="A331" s="313"/>
      <c r="B331" s="313"/>
      <c r="C331" s="313"/>
      <c r="D331" s="313"/>
      <c r="E331" s="313"/>
      <c r="F331" s="313"/>
      <c r="G331" s="313"/>
      <c r="H331" s="313"/>
      <c r="I331" s="313"/>
      <c r="J331" s="313"/>
    </row>
    <row r="332" spans="1:10">
      <c r="A332" s="313"/>
      <c r="B332" s="313"/>
      <c r="C332" s="313"/>
      <c r="D332" s="313"/>
      <c r="E332" s="313"/>
      <c r="F332" s="313"/>
      <c r="G332" s="313"/>
      <c r="H332" s="313"/>
      <c r="I332" s="313"/>
      <c r="J332" s="313"/>
    </row>
    <row r="333" spans="1:10">
      <c r="A333" s="313"/>
      <c r="B333" s="313"/>
      <c r="C333" s="313"/>
      <c r="D333" s="313"/>
      <c r="E333" s="313"/>
      <c r="F333" s="313"/>
      <c r="G333" s="313"/>
      <c r="H333" s="313"/>
      <c r="I333" s="313"/>
      <c r="J333" s="313"/>
    </row>
    <row r="334" spans="1:10">
      <c r="A334" s="313"/>
      <c r="B334" s="313"/>
      <c r="C334" s="313"/>
      <c r="D334" s="313"/>
      <c r="E334" s="313"/>
      <c r="F334" s="313"/>
      <c r="G334" s="313"/>
      <c r="H334" s="313"/>
      <c r="I334" s="313"/>
      <c r="J334" s="313"/>
    </row>
    <row r="335" spans="1:10">
      <c r="A335" s="313"/>
      <c r="B335" s="313"/>
      <c r="C335" s="313"/>
      <c r="D335" s="313"/>
      <c r="E335" s="313"/>
      <c r="F335" s="313"/>
      <c r="G335" s="313"/>
      <c r="H335" s="313"/>
      <c r="I335" s="313"/>
      <c r="J335" s="313"/>
    </row>
    <row r="336" spans="1:10">
      <c r="A336" s="313"/>
      <c r="B336" s="313"/>
      <c r="C336" s="313"/>
      <c r="D336" s="313"/>
      <c r="E336" s="313"/>
      <c r="F336" s="313"/>
      <c r="G336" s="313"/>
      <c r="H336" s="313"/>
      <c r="I336" s="313"/>
      <c r="J336" s="313"/>
    </row>
    <row r="337" spans="1:10">
      <c r="A337" s="313"/>
      <c r="B337" s="313"/>
      <c r="C337" s="313"/>
      <c r="D337" s="313"/>
      <c r="E337" s="313"/>
      <c r="F337" s="313"/>
      <c r="G337" s="313"/>
      <c r="H337" s="313"/>
      <c r="I337" s="313"/>
      <c r="J337" s="313"/>
    </row>
    <row r="338" spans="1:10">
      <c r="A338" s="313"/>
      <c r="B338" s="313"/>
      <c r="C338" s="313"/>
      <c r="D338" s="313"/>
      <c r="E338" s="313"/>
      <c r="F338" s="313"/>
      <c r="G338" s="313"/>
      <c r="H338" s="313"/>
      <c r="I338" s="313"/>
      <c r="J338" s="313"/>
    </row>
    <row r="339" spans="1:10">
      <c r="A339" s="313"/>
      <c r="B339" s="313"/>
      <c r="C339" s="313"/>
      <c r="D339" s="313"/>
      <c r="E339" s="313"/>
      <c r="F339" s="313"/>
      <c r="G339" s="313"/>
      <c r="H339" s="313"/>
      <c r="I339" s="313"/>
      <c r="J339" s="313"/>
    </row>
    <row r="340" spans="1:10">
      <c r="A340" s="313"/>
      <c r="B340" s="313"/>
      <c r="C340" s="313"/>
      <c r="D340" s="313"/>
      <c r="E340" s="313"/>
      <c r="F340" s="313"/>
      <c r="G340" s="313"/>
      <c r="H340" s="313"/>
      <c r="I340" s="313"/>
      <c r="J340" s="313"/>
    </row>
    <row r="341" spans="1:10">
      <c r="A341" s="313"/>
      <c r="B341" s="313"/>
      <c r="C341" s="313"/>
      <c r="D341" s="313"/>
      <c r="E341" s="313"/>
      <c r="F341" s="313"/>
      <c r="G341" s="313"/>
      <c r="H341" s="313"/>
      <c r="I341" s="313"/>
      <c r="J341" s="313"/>
    </row>
    <row r="342" spans="1:10">
      <c r="A342" s="313"/>
      <c r="B342" s="313"/>
      <c r="C342" s="313"/>
      <c r="D342" s="313"/>
      <c r="E342" s="313"/>
      <c r="F342" s="313"/>
      <c r="G342" s="313"/>
      <c r="H342" s="313"/>
      <c r="I342" s="313"/>
      <c r="J342" s="313"/>
    </row>
    <row r="343" spans="1:10">
      <c r="A343" s="313"/>
      <c r="B343" s="313"/>
      <c r="C343" s="313"/>
      <c r="D343" s="313"/>
      <c r="E343" s="313"/>
      <c r="F343" s="313"/>
      <c r="G343" s="313"/>
      <c r="H343" s="313"/>
      <c r="I343" s="313"/>
      <c r="J343" s="313"/>
    </row>
    <row r="344" spans="1:10">
      <c r="A344" s="313"/>
      <c r="B344" s="313"/>
      <c r="C344" s="313"/>
      <c r="D344" s="313"/>
      <c r="E344" s="313"/>
      <c r="F344" s="313"/>
      <c r="G344" s="313"/>
      <c r="H344" s="313"/>
      <c r="I344" s="313"/>
      <c r="J344" s="313"/>
    </row>
    <row r="345" spans="1:10">
      <c r="A345" s="313"/>
      <c r="B345" s="313"/>
      <c r="C345" s="313"/>
      <c r="D345" s="313"/>
      <c r="E345" s="313"/>
      <c r="F345" s="313"/>
      <c r="G345" s="313"/>
      <c r="H345" s="313"/>
      <c r="I345" s="313"/>
      <c r="J345" s="313"/>
    </row>
    <row r="346" spans="1:10">
      <c r="A346" s="313"/>
      <c r="B346" s="313"/>
      <c r="C346" s="313"/>
      <c r="D346" s="313"/>
      <c r="E346" s="313"/>
      <c r="F346" s="313"/>
      <c r="G346" s="313"/>
      <c r="H346" s="313"/>
      <c r="I346" s="313"/>
      <c r="J346" s="313"/>
    </row>
    <row r="347" spans="1:10">
      <c r="A347" s="313"/>
      <c r="B347" s="313"/>
      <c r="C347" s="313"/>
      <c r="D347" s="313"/>
      <c r="E347" s="313"/>
      <c r="F347" s="313"/>
      <c r="G347" s="313"/>
      <c r="H347" s="313"/>
      <c r="I347" s="313"/>
      <c r="J347" s="313"/>
    </row>
    <row r="348" spans="1:10">
      <c r="A348" s="313"/>
      <c r="B348" s="313"/>
      <c r="C348" s="313"/>
      <c r="D348" s="313"/>
      <c r="E348" s="313"/>
      <c r="F348" s="313"/>
      <c r="G348" s="313"/>
      <c r="H348" s="313"/>
      <c r="I348" s="313"/>
      <c r="J348" s="313"/>
    </row>
    <row r="349" spans="1:10">
      <c r="A349" s="313"/>
      <c r="B349" s="313"/>
      <c r="C349" s="313"/>
      <c r="D349" s="313"/>
      <c r="E349" s="313"/>
      <c r="F349" s="313"/>
      <c r="G349" s="313"/>
      <c r="H349" s="313"/>
      <c r="I349" s="313"/>
      <c r="J349" s="313"/>
    </row>
    <row r="350" spans="1:10">
      <c r="A350" s="313"/>
      <c r="B350" s="313"/>
      <c r="C350" s="313"/>
      <c r="D350" s="313"/>
      <c r="E350" s="313"/>
      <c r="F350" s="313"/>
      <c r="G350" s="313"/>
      <c r="H350" s="313"/>
      <c r="I350" s="313"/>
      <c r="J350" s="313"/>
    </row>
    <row r="351" spans="1:10">
      <c r="A351" s="313"/>
      <c r="B351" s="313"/>
      <c r="C351" s="313"/>
      <c r="D351" s="313"/>
      <c r="E351" s="313"/>
      <c r="F351" s="313"/>
      <c r="G351" s="313"/>
      <c r="H351" s="313"/>
      <c r="I351" s="313"/>
      <c r="J351" s="313"/>
    </row>
    <row r="352" spans="1:10">
      <c r="A352" s="313"/>
      <c r="B352" s="313"/>
      <c r="C352" s="313"/>
      <c r="D352" s="313"/>
      <c r="E352" s="313"/>
      <c r="F352" s="313"/>
      <c r="G352" s="313"/>
      <c r="H352" s="313"/>
      <c r="I352" s="313"/>
      <c r="J352" s="313"/>
    </row>
    <row r="353" spans="1:10">
      <c r="A353" s="313"/>
      <c r="B353" s="313"/>
      <c r="C353" s="313"/>
      <c r="D353" s="313"/>
      <c r="E353" s="313"/>
      <c r="F353" s="313"/>
      <c r="G353" s="313"/>
      <c r="H353" s="313"/>
      <c r="I353" s="313"/>
      <c r="J353" s="313"/>
    </row>
    <row r="354" spans="1:10">
      <c r="A354" s="313"/>
      <c r="B354" s="313"/>
      <c r="C354" s="313"/>
      <c r="D354" s="313"/>
      <c r="E354" s="313"/>
      <c r="F354" s="313"/>
      <c r="G354" s="313"/>
      <c r="H354" s="313"/>
      <c r="I354" s="313"/>
      <c r="J354" s="313"/>
    </row>
    <row r="355" spans="1:10">
      <c r="A355" s="313"/>
      <c r="B355" s="313"/>
      <c r="C355" s="313"/>
      <c r="D355" s="313"/>
      <c r="E355" s="313"/>
      <c r="F355" s="313"/>
      <c r="G355" s="313"/>
      <c r="H355" s="313"/>
      <c r="I355" s="313"/>
      <c r="J355" s="313"/>
    </row>
    <row r="356" spans="1:10">
      <c r="A356" s="313"/>
      <c r="B356" s="313"/>
      <c r="C356" s="313"/>
      <c r="D356" s="313"/>
      <c r="E356" s="313"/>
      <c r="F356" s="313"/>
      <c r="G356" s="313"/>
      <c r="H356" s="313"/>
      <c r="I356" s="313"/>
      <c r="J356" s="313"/>
    </row>
    <row r="357" spans="1:10">
      <c r="A357" s="313"/>
      <c r="B357" s="313"/>
      <c r="C357" s="313"/>
      <c r="D357" s="313"/>
      <c r="E357" s="313"/>
      <c r="F357" s="313"/>
      <c r="G357" s="313"/>
      <c r="H357" s="313"/>
      <c r="I357" s="313"/>
      <c r="J357" s="313"/>
    </row>
    <row r="358" spans="1:10">
      <c r="A358" s="313"/>
      <c r="B358" s="313"/>
      <c r="C358" s="313"/>
      <c r="D358" s="313"/>
      <c r="E358" s="313"/>
      <c r="F358" s="313"/>
      <c r="G358" s="313"/>
      <c r="H358" s="313"/>
      <c r="I358" s="313"/>
      <c r="J358" s="313"/>
    </row>
    <row r="359" spans="1:10">
      <c r="A359" s="313"/>
      <c r="B359" s="313"/>
      <c r="C359" s="313"/>
      <c r="D359" s="313"/>
      <c r="E359" s="313"/>
      <c r="F359" s="313"/>
      <c r="G359" s="313"/>
      <c r="H359" s="313"/>
      <c r="I359" s="313"/>
      <c r="J359" s="313"/>
    </row>
    <row r="360" spans="1:10">
      <c r="A360" s="313"/>
      <c r="B360" s="313"/>
      <c r="C360" s="313"/>
      <c r="D360" s="313"/>
      <c r="E360" s="313"/>
      <c r="F360" s="313"/>
      <c r="G360" s="313"/>
      <c r="H360" s="313"/>
      <c r="I360" s="313"/>
      <c r="J360" s="313"/>
    </row>
    <row r="361" spans="1:10">
      <c r="A361" s="313"/>
      <c r="B361" s="313"/>
      <c r="C361" s="313"/>
      <c r="D361" s="313"/>
      <c r="E361" s="313"/>
      <c r="F361" s="313"/>
      <c r="G361" s="313"/>
      <c r="H361" s="313"/>
      <c r="I361" s="313"/>
      <c r="J361" s="313"/>
    </row>
    <row r="362" spans="1:10">
      <c r="A362" s="313"/>
      <c r="B362" s="313"/>
      <c r="C362" s="313"/>
      <c r="D362" s="313"/>
      <c r="E362" s="313"/>
      <c r="F362" s="313"/>
      <c r="G362" s="313"/>
      <c r="H362" s="313"/>
      <c r="I362" s="313"/>
      <c r="J362" s="313"/>
    </row>
    <row r="363" spans="1:10">
      <c r="A363" s="313"/>
      <c r="B363" s="313"/>
      <c r="C363" s="313"/>
      <c r="D363" s="313"/>
      <c r="E363" s="313"/>
      <c r="F363" s="313"/>
      <c r="G363" s="313"/>
      <c r="H363" s="313"/>
      <c r="I363" s="313"/>
      <c r="J363" s="313"/>
    </row>
    <row r="364" spans="1:10">
      <c r="A364" s="313"/>
      <c r="B364" s="313"/>
      <c r="C364" s="313"/>
      <c r="D364" s="313"/>
      <c r="E364" s="313"/>
      <c r="F364" s="313"/>
      <c r="G364" s="313"/>
      <c r="H364" s="313"/>
      <c r="I364" s="313"/>
      <c r="J364" s="313"/>
    </row>
    <row r="365" spans="1:10">
      <c r="A365" s="313"/>
      <c r="B365" s="313"/>
      <c r="C365" s="313"/>
      <c r="D365" s="313"/>
      <c r="E365" s="313"/>
      <c r="F365" s="313"/>
      <c r="G365" s="313"/>
      <c r="H365" s="313"/>
      <c r="I365" s="313"/>
      <c r="J365" s="313"/>
    </row>
    <row r="366" spans="1:10">
      <c r="A366" s="313"/>
      <c r="B366" s="313"/>
      <c r="C366" s="313"/>
      <c r="D366" s="313"/>
      <c r="E366" s="313"/>
      <c r="F366" s="313"/>
      <c r="G366" s="313"/>
      <c r="H366" s="313"/>
      <c r="I366" s="313"/>
      <c r="J366" s="313"/>
    </row>
    <row r="367" spans="1:10">
      <c r="A367" s="313"/>
      <c r="B367" s="313"/>
      <c r="C367" s="313"/>
      <c r="D367" s="313"/>
      <c r="E367" s="313"/>
      <c r="F367" s="313"/>
      <c r="G367" s="313"/>
      <c r="H367" s="313"/>
      <c r="I367" s="313"/>
      <c r="J367" s="313"/>
    </row>
    <row r="368" spans="1:10">
      <c r="A368" s="313"/>
      <c r="B368" s="313"/>
      <c r="C368" s="313"/>
      <c r="D368" s="313"/>
      <c r="E368" s="313"/>
      <c r="F368" s="313"/>
      <c r="G368" s="313"/>
      <c r="H368" s="313"/>
      <c r="I368" s="313"/>
      <c r="J368" s="313"/>
    </row>
    <row r="369" spans="1:10">
      <c r="A369" s="313"/>
      <c r="B369" s="313"/>
      <c r="C369" s="313"/>
      <c r="D369" s="313"/>
      <c r="E369" s="313"/>
      <c r="F369" s="313"/>
      <c r="G369" s="313"/>
      <c r="H369" s="313"/>
      <c r="I369" s="313"/>
      <c r="J369" s="313"/>
    </row>
    <row r="370" spans="1:10">
      <c r="A370" s="313"/>
      <c r="B370" s="313"/>
      <c r="C370" s="313"/>
      <c r="D370" s="313"/>
      <c r="E370" s="313"/>
      <c r="F370" s="313"/>
      <c r="G370" s="313"/>
      <c r="H370" s="313"/>
      <c r="I370" s="313"/>
      <c r="J370" s="313"/>
    </row>
    <row r="371" spans="1:10">
      <c r="A371" s="313"/>
      <c r="B371" s="313"/>
      <c r="C371" s="313"/>
      <c r="D371" s="313"/>
      <c r="E371" s="313"/>
      <c r="F371" s="313"/>
      <c r="G371" s="313"/>
      <c r="H371" s="313"/>
      <c r="I371" s="313"/>
      <c r="J371" s="313"/>
    </row>
    <row r="372" spans="1:10">
      <c r="A372" s="313"/>
      <c r="B372" s="313"/>
      <c r="C372" s="313"/>
      <c r="D372" s="313"/>
      <c r="E372" s="313"/>
      <c r="F372" s="313"/>
      <c r="G372" s="313"/>
      <c r="H372" s="313"/>
      <c r="I372" s="313"/>
      <c r="J372" s="313"/>
    </row>
    <row r="373" spans="1:10">
      <c r="A373" s="313"/>
      <c r="B373" s="313"/>
      <c r="C373" s="313"/>
      <c r="D373" s="313"/>
      <c r="E373" s="313"/>
      <c r="F373" s="313"/>
      <c r="G373" s="313"/>
      <c r="H373" s="313"/>
      <c r="I373" s="313"/>
      <c r="J373" s="313"/>
    </row>
    <row r="374" spans="1:10">
      <c r="A374" s="313"/>
      <c r="B374" s="313"/>
      <c r="C374" s="313"/>
      <c r="D374" s="313"/>
      <c r="E374" s="313"/>
      <c r="F374" s="313"/>
      <c r="G374" s="313"/>
      <c r="H374" s="313"/>
      <c r="I374" s="313"/>
      <c r="J374" s="313"/>
    </row>
    <row r="375" spans="1:10">
      <c r="A375" s="313"/>
      <c r="B375" s="313"/>
      <c r="C375" s="313"/>
      <c r="D375" s="313"/>
      <c r="E375" s="313"/>
      <c r="F375" s="313"/>
      <c r="G375" s="313"/>
      <c r="H375" s="313"/>
      <c r="I375" s="313"/>
      <c r="J375" s="313"/>
    </row>
    <row r="376" spans="1:10">
      <c r="A376" s="313"/>
      <c r="B376" s="313"/>
      <c r="C376" s="313"/>
      <c r="D376" s="313"/>
      <c r="E376" s="313"/>
      <c r="F376" s="313"/>
      <c r="G376" s="313"/>
      <c r="H376" s="313"/>
      <c r="I376" s="313"/>
      <c r="J376" s="313"/>
    </row>
    <row r="377" spans="1:10">
      <c r="A377" s="313"/>
      <c r="B377" s="313"/>
      <c r="C377" s="313"/>
      <c r="D377" s="313"/>
      <c r="E377" s="313"/>
      <c r="F377" s="313"/>
      <c r="G377" s="313"/>
      <c r="H377" s="313"/>
      <c r="I377" s="313"/>
      <c r="J377" s="313"/>
    </row>
    <row r="378" spans="1:10">
      <c r="A378" s="313"/>
      <c r="B378" s="313"/>
      <c r="C378" s="313"/>
      <c r="D378" s="313"/>
      <c r="E378" s="313"/>
      <c r="F378" s="313"/>
      <c r="G378" s="313"/>
      <c r="H378" s="313"/>
      <c r="I378" s="313"/>
      <c r="J378" s="313"/>
    </row>
    <row r="379" spans="1:10">
      <c r="A379" s="313"/>
      <c r="B379" s="313"/>
      <c r="C379" s="313"/>
      <c r="D379" s="313"/>
      <c r="E379" s="313"/>
      <c r="F379" s="313"/>
      <c r="G379" s="313"/>
      <c r="H379" s="313"/>
      <c r="I379" s="313"/>
      <c r="J379" s="313"/>
    </row>
    <row r="380" spans="1:10">
      <c r="A380" s="313"/>
      <c r="B380" s="313"/>
      <c r="C380" s="313"/>
      <c r="D380" s="313"/>
      <c r="E380" s="313"/>
      <c r="F380" s="313"/>
      <c r="G380" s="313"/>
      <c r="H380" s="313"/>
      <c r="I380" s="313"/>
      <c r="J380" s="313"/>
    </row>
    <row r="381" spans="1:10">
      <c r="A381" s="313"/>
      <c r="B381" s="313"/>
      <c r="C381" s="313"/>
      <c r="D381" s="313"/>
      <c r="E381" s="313"/>
      <c r="F381" s="313"/>
      <c r="G381" s="313"/>
      <c r="H381" s="313"/>
      <c r="I381" s="313"/>
      <c r="J381" s="313"/>
    </row>
    <row r="382" spans="1:10">
      <c r="A382" s="313"/>
      <c r="B382" s="313"/>
      <c r="C382" s="313"/>
      <c r="D382" s="313"/>
      <c r="E382" s="313"/>
      <c r="F382" s="313"/>
      <c r="G382" s="313"/>
      <c r="H382" s="313"/>
      <c r="I382" s="313"/>
      <c r="J382" s="313"/>
    </row>
    <row r="383" spans="1:10">
      <c r="A383" s="313"/>
      <c r="B383" s="313"/>
      <c r="C383" s="313"/>
      <c r="D383" s="313"/>
      <c r="E383" s="313"/>
      <c r="F383" s="313"/>
      <c r="G383" s="313"/>
      <c r="H383" s="313"/>
      <c r="I383" s="313"/>
      <c r="J383" s="313"/>
    </row>
    <row r="384" spans="1:10">
      <c r="A384" s="313"/>
      <c r="B384" s="313"/>
      <c r="C384" s="313"/>
      <c r="D384" s="313"/>
      <c r="E384" s="313"/>
      <c r="F384" s="313"/>
      <c r="G384" s="313"/>
      <c r="H384" s="313"/>
      <c r="I384" s="313"/>
      <c r="J384" s="313"/>
    </row>
    <row r="385" spans="1:10">
      <c r="A385" s="313"/>
      <c r="B385" s="313"/>
      <c r="C385" s="313"/>
      <c r="D385" s="313"/>
      <c r="E385" s="313"/>
      <c r="F385" s="313"/>
      <c r="G385" s="313"/>
      <c r="H385" s="313"/>
      <c r="I385" s="313"/>
      <c r="J385" s="313"/>
    </row>
    <row r="386" spans="1:10">
      <c r="A386" s="313"/>
      <c r="B386" s="313"/>
      <c r="C386" s="313"/>
      <c r="D386" s="313"/>
      <c r="E386" s="313"/>
      <c r="F386" s="313"/>
      <c r="G386" s="313"/>
      <c r="H386" s="313"/>
      <c r="I386" s="313"/>
      <c r="J386" s="313"/>
    </row>
    <row r="387" spans="1:10">
      <c r="A387" s="313"/>
      <c r="B387" s="313"/>
      <c r="C387" s="313"/>
      <c r="D387" s="313"/>
      <c r="E387" s="313"/>
      <c r="F387" s="313"/>
      <c r="G387" s="313"/>
      <c r="H387" s="313"/>
      <c r="I387" s="313"/>
      <c r="J387" s="313"/>
    </row>
    <row r="388" spans="1:10">
      <c r="A388" s="313"/>
      <c r="B388" s="313"/>
      <c r="C388" s="313"/>
      <c r="D388" s="313"/>
      <c r="E388" s="313"/>
      <c r="F388" s="313"/>
      <c r="G388" s="313"/>
      <c r="H388" s="313"/>
      <c r="I388" s="313"/>
      <c r="J388" s="313"/>
    </row>
    <row r="389" spans="1:10">
      <c r="A389" s="313"/>
      <c r="B389" s="313"/>
      <c r="C389" s="313"/>
      <c r="D389" s="313"/>
      <c r="E389" s="313"/>
      <c r="F389" s="313"/>
      <c r="G389" s="313"/>
      <c r="H389" s="313"/>
      <c r="I389" s="313"/>
      <c r="J389" s="313"/>
    </row>
    <row r="390" spans="1:10">
      <c r="A390" s="313"/>
      <c r="B390" s="313"/>
      <c r="C390" s="313"/>
      <c r="D390" s="313"/>
      <c r="E390" s="313"/>
      <c r="F390" s="313"/>
      <c r="G390" s="313"/>
      <c r="H390" s="313"/>
      <c r="I390" s="313"/>
      <c r="J390" s="313"/>
    </row>
    <row r="391" spans="1:10">
      <c r="A391" s="313"/>
      <c r="B391" s="313"/>
      <c r="C391" s="313"/>
      <c r="D391" s="313"/>
      <c r="E391" s="313"/>
      <c r="F391" s="313"/>
      <c r="G391" s="313"/>
      <c r="H391" s="313"/>
      <c r="I391" s="313"/>
      <c r="J391" s="313"/>
    </row>
    <row r="392" spans="1:10">
      <c r="A392" s="313"/>
      <c r="B392" s="313"/>
      <c r="C392" s="313"/>
      <c r="D392" s="313"/>
      <c r="E392" s="313"/>
      <c r="F392" s="313"/>
      <c r="G392" s="313"/>
      <c r="H392" s="313"/>
      <c r="I392" s="313"/>
      <c r="J392" s="313"/>
    </row>
    <row r="393" spans="1:10">
      <c r="A393" s="313"/>
      <c r="B393" s="313"/>
      <c r="C393" s="313"/>
      <c r="D393" s="313"/>
      <c r="E393" s="313"/>
      <c r="F393" s="313"/>
      <c r="G393" s="313"/>
      <c r="H393" s="313"/>
      <c r="I393" s="313"/>
      <c r="J393" s="313"/>
    </row>
    <row r="394" spans="1:10">
      <c r="A394" s="313"/>
      <c r="B394" s="313"/>
      <c r="C394" s="313"/>
      <c r="D394" s="313"/>
      <c r="E394" s="313"/>
      <c r="F394" s="313"/>
      <c r="G394" s="313"/>
      <c r="H394" s="313"/>
      <c r="I394" s="313"/>
      <c r="J394" s="313"/>
    </row>
    <row r="395" spans="1:10">
      <c r="A395" s="313"/>
      <c r="B395" s="313"/>
      <c r="C395" s="313"/>
      <c r="D395" s="313"/>
      <c r="E395" s="313"/>
      <c r="F395" s="313"/>
      <c r="G395" s="313"/>
      <c r="H395" s="313"/>
      <c r="I395" s="313"/>
      <c r="J395" s="313"/>
    </row>
    <row r="396" spans="1:10">
      <c r="A396" s="313"/>
      <c r="B396" s="313"/>
      <c r="C396" s="313"/>
      <c r="D396" s="313"/>
      <c r="E396" s="313"/>
      <c r="F396" s="313"/>
      <c r="G396" s="313"/>
      <c r="H396" s="313"/>
      <c r="I396" s="313"/>
      <c r="J396" s="313"/>
    </row>
    <row r="397" spans="1:10">
      <c r="A397" s="313"/>
      <c r="B397" s="313"/>
      <c r="C397" s="313"/>
      <c r="D397" s="313"/>
      <c r="E397" s="313"/>
      <c r="F397" s="313"/>
      <c r="G397" s="313"/>
      <c r="H397" s="313"/>
      <c r="I397" s="313"/>
      <c r="J397" s="313"/>
    </row>
    <row r="398" spans="1:10">
      <c r="A398" s="313"/>
      <c r="B398" s="313"/>
      <c r="C398" s="313"/>
      <c r="D398" s="313"/>
      <c r="E398" s="313"/>
      <c r="F398" s="313"/>
      <c r="G398" s="313"/>
      <c r="H398" s="313"/>
      <c r="I398" s="313"/>
      <c r="J398" s="313"/>
    </row>
    <row r="399" spans="1:10">
      <c r="A399" s="313"/>
      <c r="B399" s="313"/>
      <c r="C399" s="313"/>
      <c r="D399" s="313"/>
      <c r="E399" s="313"/>
      <c r="F399" s="313"/>
      <c r="G399" s="313"/>
      <c r="H399" s="313"/>
      <c r="I399" s="313"/>
      <c r="J399" s="313"/>
    </row>
    <row r="400" spans="1:10">
      <c r="A400" s="313"/>
      <c r="B400" s="313"/>
      <c r="C400" s="313"/>
      <c r="D400" s="313"/>
      <c r="E400" s="313"/>
      <c r="F400" s="313"/>
      <c r="G400" s="313"/>
      <c r="H400" s="313"/>
      <c r="I400" s="313"/>
      <c r="J400" s="313"/>
    </row>
    <row r="401" spans="1:10">
      <c r="A401" s="313"/>
      <c r="B401" s="313"/>
      <c r="C401" s="313"/>
      <c r="D401" s="313"/>
      <c r="E401" s="313"/>
      <c r="F401" s="313"/>
      <c r="G401" s="313"/>
      <c r="H401" s="313"/>
      <c r="I401" s="313"/>
      <c r="J401" s="313"/>
    </row>
    <row r="402" spans="1:10">
      <c r="A402" s="313"/>
      <c r="B402" s="313"/>
      <c r="C402" s="313"/>
      <c r="D402" s="313"/>
      <c r="E402" s="313"/>
      <c r="F402" s="313"/>
      <c r="G402" s="313"/>
      <c r="H402" s="313"/>
      <c r="I402" s="313"/>
      <c r="J402" s="313"/>
    </row>
    <row r="403" spans="1:10">
      <c r="A403" s="313"/>
      <c r="B403" s="313"/>
      <c r="C403" s="313"/>
      <c r="D403" s="313"/>
      <c r="E403" s="313"/>
      <c r="F403" s="313"/>
      <c r="G403" s="313"/>
      <c r="H403" s="313"/>
      <c r="I403" s="313"/>
      <c r="J403" s="313"/>
    </row>
    <row r="404" spans="1:10">
      <c r="A404" s="313"/>
      <c r="B404" s="313"/>
      <c r="C404" s="313"/>
      <c r="D404" s="313"/>
      <c r="E404" s="313"/>
      <c r="F404" s="313"/>
      <c r="G404" s="313"/>
      <c r="H404" s="313"/>
      <c r="I404" s="313"/>
      <c r="J404" s="313"/>
    </row>
    <row r="405" spans="1:10">
      <c r="A405" s="313"/>
      <c r="B405" s="313"/>
      <c r="C405" s="313"/>
      <c r="D405" s="313"/>
      <c r="E405" s="313"/>
      <c r="F405" s="313"/>
      <c r="G405" s="313"/>
      <c r="H405" s="313"/>
      <c r="I405" s="313"/>
      <c r="J405" s="313"/>
    </row>
    <row r="406" spans="1:10">
      <c r="A406" s="313"/>
      <c r="B406" s="313"/>
      <c r="C406" s="313"/>
      <c r="D406" s="313"/>
      <c r="E406" s="313"/>
      <c r="F406" s="313"/>
      <c r="G406" s="313"/>
      <c r="H406" s="313"/>
      <c r="I406" s="313"/>
      <c r="J406" s="313"/>
    </row>
    <row r="407" spans="1:10">
      <c r="A407" s="313"/>
      <c r="B407" s="313"/>
      <c r="C407" s="313"/>
      <c r="D407" s="313"/>
      <c r="E407" s="313"/>
      <c r="F407" s="313"/>
      <c r="G407" s="313"/>
      <c r="H407" s="313"/>
      <c r="I407" s="313"/>
      <c r="J407" s="313"/>
    </row>
    <row r="408" spans="1:10">
      <c r="A408" s="313"/>
      <c r="B408" s="313"/>
      <c r="C408" s="313"/>
      <c r="D408" s="313"/>
      <c r="E408" s="313"/>
      <c r="F408" s="313"/>
      <c r="G408" s="313"/>
      <c r="H408" s="313"/>
      <c r="I408" s="313"/>
      <c r="J408" s="313"/>
    </row>
    <row r="409" spans="1:10">
      <c r="A409" s="313"/>
      <c r="B409" s="313"/>
      <c r="C409" s="313"/>
      <c r="D409" s="313"/>
      <c r="E409" s="313"/>
      <c r="F409" s="313"/>
      <c r="G409" s="313"/>
      <c r="H409" s="313"/>
      <c r="I409" s="313"/>
      <c r="J409" s="313"/>
    </row>
    <row r="410" spans="1:10">
      <c r="A410" s="313"/>
      <c r="B410" s="313"/>
      <c r="C410" s="313"/>
      <c r="D410" s="313"/>
      <c r="E410" s="313"/>
      <c r="F410" s="313"/>
      <c r="G410" s="313"/>
      <c r="H410" s="313"/>
      <c r="I410" s="313"/>
      <c r="J410" s="313"/>
    </row>
    <row r="411" spans="1:10">
      <c r="A411" s="313"/>
      <c r="B411" s="313"/>
      <c r="C411" s="313"/>
      <c r="D411" s="313"/>
      <c r="E411" s="313"/>
      <c r="F411" s="313"/>
      <c r="G411" s="313"/>
      <c r="H411" s="313"/>
      <c r="I411" s="313"/>
      <c r="J411" s="313"/>
    </row>
    <row r="412" spans="1:10">
      <c r="A412" s="313"/>
      <c r="B412" s="313"/>
      <c r="C412" s="313"/>
      <c r="D412" s="313"/>
      <c r="E412" s="313"/>
      <c r="F412" s="313"/>
      <c r="G412" s="313"/>
      <c r="H412" s="313"/>
      <c r="I412" s="313"/>
      <c r="J412" s="313"/>
    </row>
    <row r="413" spans="1:10">
      <c r="A413" s="313"/>
      <c r="B413" s="313"/>
      <c r="C413" s="313"/>
      <c r="D413" s="313"/>
      <c r="E413" s="313"/>
      <c r="F413" s="313"/>
      <c r="G413" s="313"/>
      <c r="H413" s="313"/>
      <c r="I413" s="313"/>
      <c r="J413" s="313"/>
    </row>
    <row r="414" spans="1:10">
      <c r="A414" s="313"/>
      <c r="B414" s="313"/>
      <c r="C414" s="313"/>
      <c r="D414" s="313"/>
      <c r="E414" s="313"/>
      <c r="F414" s="313"/>
      <c r="G414" s="313"/>
      <c r="H414" s="313"/>
      <c r="I414" s="313"/>
      <c r="J414" s="313"/>
    </row>
    <row r="415" spans="1:10">
      <c r="A415" s="313"/>
      <c r="B415" s="313"/>
      <c r="C415" s="313"/>
      <c r="D415" s="313"/>
      <c r="E415" s="313"/>
      <c r="F415" s="313"/>
      <c r="G415" s="313"/>
      <c r="H415" s="313"/>
      <c r="I415" s="313"/>
      <c r="J415" s="313"/>
    </row>
    <row r="416" spans="1:10">
      <c r="A416" s="313"/>
      <c r="B416" s="313"/>
      <c r="C416" s="313"/>
      <c r="D416" s="313"/>
      <c r="E416" s="313"/>
      <c r="F416" s="313"/>
      <c r="G416" s="313"/>
      <c r="H416" s="313"/>
      <c r="I416" s="313"/>
      <c r="J416" s="313"/>
    </row>
    <row r="417" spans="1:10">
      <c r="A417" s="313"/>
      <c r="B417" s="313"/>
      <c r="C417" s="313"/>
      <c r="D417" s="313"/>
      <c r="E417" s="313"/>
      <c r="F417" s="313"/>
      <c r="G417" s="313"/>
      <c r="H417" s="313"/>
      <c r="I417" s="313"/>
      <c r="J417" s="313"/>
    </row>
    <row r="418" spans="1:10">
      <c r="A418" s="313"/>
      <c r="B418" s="313"/>
      <c r="C418" s="313"/>
      <c r="D418" s="313"/>
      <c r="E418" s="313"/>
      <c r="F418" s="313"/>
      <c r="G418" s="313"/>
      <c r="H418" s="313"/>
      <c r="I418" s="313"/>
      <c r="J418" s="313"/>
    </row>
    <row r="419" spans="1:10">
      <c r="A419" s="313"/>
      <c r="B419" s="313"/>
      <c r="C419" s="313"/>
      <c r="D419" s="313"/>
      <c r="E419" s="313"/>
      <c r="F419" s="313"/>
      <c r="G419" s="313"/>
      <c r="H419" s="313"/>
      <c r="I419" s="313"/>
      <c r="J419" s="313"/>
    </row>
    <row r="420" spans="1:10">
      <c r="A420" s="313"/>
      <c r="B420" s="313"/>
      <c r="C420" s="313"/>
      <c r="D420" s="313"/>
      <c r="E420" s="313"/>
      <c r="F420" s="313"/>
      <c r="G420" s="313"/>
      <c r="H420" s="313"/>
      <c r="I420" s="313"/>
      <c r="J420" s="313"/>
    </row>
    <row r="421" spans="1:10">
      <c r="A421" s="313"/>
      <c r="B421" s="313"/>
      <c r="C421" s="313"/>
      <c r="D421" s="313"/>
      <c r="E421" s="313"/>
      <c r="F421" s="313"/>
      <c r="G421" s="313"/>
      <c r="H421" s="313"/>
      <c r="I421" s="313"/>
      <c r="J421" s="313"/>
    </row>
    <row r="422" spans="1:10">
      <c r="A422" s="313"/>
      <c r="B422" s="313"/>
      <c r="C422" s="313"/>
      <c r="D422" s="313"/>
      <c r="E422" s="313"/>
      <c r="F422" s="313"/>
      <c r="G422" s="313"/>
      <c r="H422" s="313"/>
      <c r="I422" s="313"/>
      <c r="J422" s="313"/>
    </row>
    <row r="423" spans="1:10">
      <c r="A423" s="313"/>
      <c r="B423" s="313"/>
      <c r="C423" s="313"/>
      <c r="D423" s="313"/>
      <c r="E423" s="313"/>
      <c r="F423" s="313"/>
      <c r="G423" s="313"/>
      <c r="H423" s="313"/>
      <c r="I423" s="313"/>
      <c r="J423" s="313"/>
    </row>
    <row r="424" spans="1:10">
      <c r="A424" s="313"/>
      <c r="B424" s="313"/>
      <c r="C424" s="313"/>
      <c r="D424" s="313"/>
      <c r="E424" s="313"/>
      <c r="F424" s="313"/>
      <c r="G424" s="313"/>
      <c r="H424" s="313"/>
      <c r="I424" s="313"/>
      <c r="J424" s="313"/>
    </row>
    <row r="425" spans="1:10">
      <c r="A425" s="313"/>
      <c r="B425" s="313"/>
      <c r="C425" s="313"/>
      <c r="D425" s="313"/>
      <c r="E425" s="313"/>
      <c r="F425" s="313"/>
      <c r="G425" s="313"/>
      <c r="H425" s="313"/>
      <c r="I425" s="313"/>
      <c r="J425" s="313"/>
    </row>
    <row r="426" spans="1:10">
      <c r="A426" s="313"/>
      <c r="B426" s="313"/>
      <c r="C426" s="313"/>
      <c r="D426" s="313"/>
      <c r="E426" s="313"/>
      <c r="F426" s="313"/>
      <c r="G426" s="313"/>
      <c r="H426" s="313"/>
      <c r="I426" s="313"/>
      <c r="J426" s="313"/>
    </row>
    <row r="427" spans="1:10">
      <c r="A427" s="313"/>
      <c r="B427" s="313"/>
      <c r="C427" s="313"/>
      <c r="D427" s="313"/>
      <c r="E427" s="313"/>
      <c r="F427" s="313"/>
      <c r="G427" s="313"/>
      <c r="H427" s="313"/>
      <c r="I427" s="313"/>
      <c r="J427" s="313"/>
    </row>
    <row r="428" spans="1:10">
      <c r="A428" s="313"/>
      <c r="B428" s="313"/>
      <c r="C428" s="313"/>
      <c r="D428" s="313"/>
      <c r="E428" s="313"/>
      <c r="F428" s="313"/>
      <c r="G428" s="313"/>
      <c r="H428" s="313"/>
      <c r="I428" s="313"/>
      <c r="J428" s="313"/>
    </row>
    <row r="429" spans="1:10">
      <c r="A429" s="313"/>
      <c r="B429" s="313"/>
      <c r="C429" s="313"/>
      <c r="D429" s="313"/>
      <c r="E429" s="313"/>
      <c r="F429" s="313"/>
      <c r="G429" s="313"/>
      <c r="H429" s="313"/>
      <c r="I429" s="313"/>
      <c r="J429" s="313"/>
    </row>
    <row r="430" spans="1:10">
      <c r="A430" s="313"/>
      <c r="B430" s="313"/>
      <c r="C430" s="313"/>
      <c r="D430" s="313"/>
      <c r="E430" s="313"/>
      <c r="F430" s="313"/>
      <c r="G430" s="313"/>
      <c r="H430" s="313"/>
      <c r="I430" s="313"/>
      <c r="J430" s="313"/>
    </row>
    <row r="431" spans="1:10">
      <c r="A431" s="313"/>
      <c r="B431" s="313"/>
      <c r="C431" s="313"/>
      <c r="D431" s="313"/>
      <c r="E431" s="313"/>
      <c r="F431" s="313"/>
      <c r="G431" s="313"/>
      <c r="H431" s="313"/>
      <c r="I431" s="313"/>
      <c r="J431" s="313"/>
    </row>
    <row r="432" spans="1:10">
      <c r="A432" s="313"/>
      <c r="B432" s="313"/>
      <c r="C432" s="313"/>
      <c r="D432" s="313"/>
      <c r="E432" s="313"/>
      <c r="F432" s="313"/>
      <c r="G432" s="313"/>
      <c r="H432" s="313"/>
      <c r="I432" s="313"/>
      <c r="J432" s="313"/>
    </row>
    <row r="433" spans="1:10">
      <c r="A433" s="313"/>
      <c r="B433" s="313"/>
      <c r="C433" s="313"/>
      <c r="D433" s="313"/>
      <c r="E433" s="313"/>
      <c r="F433" s="313"/>
      <c r="G433" s="313"/>
      <c r="H433" s="313"/>
      <c r="I433" s="313"/>
      <c r="J433" s="313"/>
    </row>
    <row r="434" spans="1:10">
      <c r="A434" s="313"/>
      <c r="B434" s="313"/>
      <c r="C434" s="313"/>
      <c r="D434" s="313"/>
      <c r="E434" s="313"/>
      <c r="F434" s="313"/>
      <c r="G434" s="313"/>
      <c r="H434" s="313"/>
      <c r="I434" s="313"/>
      <c r="J434" s="313"/>
    </row>
    <row r="435" spans="1:10">
      <c r="A435" s="313"/>
      <c r="B435" s="313"/>
      <c r="C435" s="313"/>
      <c r="D435" s="313"/>
      <c r="E435" s="313"/>
      <c r="F435" s="313"/>
      <c r="G435" s="313"/>
      <c r="H435" s="313"/>
      <c r="I435" s="313"/>
      <c r="J435" s="313"/>
    </row>
    <row r="436" spans="1:10">
      <c r="A436" s="313"/>
      <c r="B436" s="313"/>
      <c r="C436" s="313"/>
      <c r="D436" s="313"/>
      <c r="E436" s="313"/>
      <c r="F436" s="313"/>
      <c r="G436" s="313"/>
      <c r="H436" s="313"/>
      <c r="I436" s="313"/>
      <c r="J436" s="313"/>
    </row>
    <row r="437" spans="1:10">
      <c r="A437" s="313"/>
      <c r="B437" s="313"/>
      <c r="C437" s="313"/>
      <c r="D437" s="313"/>
      <c r="E437" s="313"/>
      <c r="F437" s="313"/>
      <c r="G437" s="313"/>
      <c r="H437" s="313"/>
      <c r="I437" s="313"/>
      <c r="J437" s="313"/>
    </row>
    <row r="438" spans="1:10">
      <c r="A438" s="313"/>
      <c r="B438" s="313"/>
      <c r="C438" s="313"/>
      <c r="D438" s="313"/>
      <c r="E438" s="313"/>
      <c r="F438" s="313"/>
      <c r="G438" s="313"/>
      <c r="H438" s="313"/>
      <c r="I438" s="313"/>
      <c r="J438" s="313"/>
    </row>
    <row r="439" spans="1:10">
      <c r="A439" s="313"/>
      <c r="B439" s="313"/>
      <c r="C439" s="313"/>
      <c r="D439" s="313"/>
      <c r="E439" s="313"/>
      <c r="F439" s="313"/>
      <c r="G439" s="313"/>
      <c r="H439" s="313"/>
      <c r="I439" s="313"/>
      <c r="J439" s="313"/>
    </row>
    <row r="440" spans="1:10">
      <c r="A440" s="313"/>
      <c r="B440" s="313"/>
      <c r="C440" s="313"/>
      <c r="D440" s="313"/>
      <c r="E440" s="313"/>
      <c r="F440" s="313"/>
      <c r="G440" s="313"/>
      <c r="H440" s="313"/>
      <c r="I440" s="313"/>
      <c r="J440" s="313"/>
    </row>
    <row r="441" spans="1:10">
      <c r="A441" s="313"/>
      <c r="B441" s="313"/>
      <c r="C441" s="313"/>
      <c r="D441" s="313"/>
      <c r="E441" s="313"/>
      <c r="F441" s="313"/>
      <c r="G441" s="313"/>
      <c r="H441" s="313"/>
      <c r="I441" s="313"/>
      <c r="J441" s="313"/>
    </row>
    <row r="442" spans="1:10">
      <c r="A442" s="313"/>
      <c r="B442" s="313"/>
      <c r="C442" s="313"/>
      <c r="D442" s="313"/>
      <c r="E442" s="313"/>
      <c r="F442" s="313"/>
      <c r="G442" s="313"/>
      <c r="H442" s="313"/>
      <c r="I442" s="313"/>
      <c r="J442" s="313"/>
    </row>
    <row r="443" spans="1:10">
      <c r="A443" s="313"/>
      <c r="B443" s="313"/>
      <c r="C443" s="313"/>
      <c r="D443" s="313"/>
      <c r="E443" s="313"/>
      <c r="F443" s="313"/>
      <c r="G443" s="313"/>
      <c r="H443" s="313"/>
      <c r="I443" s="313"/>
      <c r="J443" s="313"/>
    </row>
    <row r="444" spans="1:10">
      <c r="A444" s="313"/>
      <c r="B444" s="313"/>
      <c r="C444" s="313"/>
      <c r="D444" s="313"/>
      <c r="E444" s="313"/>
      <c r="F444" s="313"/>
      <c r="G444" s="313"/>
      <c r="H444" s="313"/>
      <c r="I444" s="313"/>
      <c r="J444" s="313"/>
    </row>
    <row r="445" spans="1:10">
      <c r="A445" s="313"/>
      <c r="B445" s="313"/>
      <c r="C445" s="313"/>
      <c r="D445" s="313"/>
      <c r="E445" s="313"/>
      <c r="F445" s="313"/>
      <c r="G445" s="313"/>
      <c r="H445" s="313"/>
      <c r="I445" s="313"/>
      <c r="J445" s="313"/>
    </row>
    <row r="446" spans="1:10">
      <c r="A446" s="313"/>
      <c r="B446" s="313"/>
      <c r="C446" s="313"/>
      <c r="D446" s="313"/>
      <c r="E446" s="313"/>
      <c r="F446" s="313"/>
      <c r="G446" s="313"/>
      <c r="H446" s="313"/>
      <c r="I446" s="313"/>
      <c r="J446" s="313"/>
    </row>
    <row r="447" spans="1:10">
      <c r="A447" s="313"/>
      <c r="B447" s="313"/>
      <c r="C447" s="313"/>
      <c r="D447" s="313"/>
      <c r="E447" s="313"/>
      <c r="F447" s="313"/>
      <c r="G447" s="313"/>
      <c r="H447" s="313"/>
      <c r="I447" s="313"/>
      <c r="J447" s="313"/>
    </row>
    <row r="448" spans="1:10">
      <c r="A448" s="313"/>
      <c r="B448" s="313"/>
      <c r="C448" s="313"/>
      <c r="D448" s="313"/>
      <c r="E448" s="313"/>
      <c r="F448" s="313"/>
      <c r="G448" s="313"/>
      <c r="H448" s="313"/>
      <c r="I448" s="313"/>
      <c r="J448" s="313"/>
    </row>
    <row r="449" spans="1:10">
      <c r="A449" s="313"/>
      <c r="B449" s="313"/>
      <c r="C449" s="313"/>
      <c r="D449" s="313"/>
      <c r="E449" s="313"/>
      <c r="F449" s="313"/>
      <c r="G449" s="313"/>
      <c r="H449" s="313"/>
      <c r="I449" s="313"/>
      <c r="J449" s="313"/>
    </row>
    <row r="450" spans="1:10">
      <c r="A450" s="313"/>
      <c r="B450" s="313"/>
      <c r="C450" s="313"/>
      <c r="D450" s="313"/>
      <c r="E450" s="313"/>
      <c r="F450" s="313"/>
      <c r="G450" s="313"/>
      <c r="H450" s="313"/>
      <c r="I450" s="313"/>
      <c r="J450" s="313"/>
    </row>
    <row r="451" spans="1:10">
      <c r="A451" s="313"/>
      <c r="B451" s="313"/>
      <c r="C451" s="313"/>
      <c r="D451" s="313"/>
      <c r="E451" s="313"/>
      <c r="F451" s="313"/>
      <c r="G451" s="313"/>
      <c r="H451" s="313"/>
      <c r="I451" s="313"/>
      <c r="J451" s="313"/>
    </row>
    <row r="452" spans="1:10">
      <c r="A452" s="313"/>
      <c r="B452" s="313"/>
      <c r="C452" s="313"/>
      <c r="D452" s="313"/>
      <c r="E452" s="313"/>
      <c r="F452" s="313"/>
      <c r="G452" s="313"/>
      <c r="H452" s="313"/>
      <c r="I452" s="313"/>
      <c r="J452" s="313"/>
    </row>
    <row r="453" spans="1:10">
      <c r="A453" s="313"/>
      <c r="B453" s="313"/>
      <c r="C453" s="313"/>
      <c r="D453" s="313"/>
      <c r="E453" s="313"/>
      <c r="F453" s="313"/>
      <c r="G453" s="313"/>
      <c r="H453" s="313"/>
      <c r="I453" s="313"/>
      <c r="J453" s="313"/>
    </row>
    <row r="454" spans="1:10">
      <c r="A454" s="313"/>
      <c r="B454" s="313"/>
      <c r="C454" s="313"/>
      <c r="D454" s="313"/>
      <c r="E454" s="313"/>
      <c r="F454" s="313"/>
      <c r="G454" s="313"/>
      <c r="H454" s="313"/>
      <c r="I454" s="313"/>
      <c r="J454" s="313"/>
    </row>
    <row r="455" spans="1:10">
      <c r="A455" s="313"/>
      <c r="B455" s="313"/>
      <c r="C455" s="313"/>
      <c r="D455" s="313"/>
      <c r="E455" s="313"/>
      <c r="F455" s="313"/>
      <c r="G455" s="313"/>
      <c r="H455" s="313"/>
      <c r="I455" s="313"/>
      <c r="J455" s="313"/>
    </row>
    <row r="456" spans="1:10">
      <c r="A456" s="313"/>
      <c r="B456" s="313"/>
      <c r="C456" s="313"/>
      <c r="D456" s="313"/>
      <c r="E456" s="313"/>
      <c r="F456" s="313"/>
      <c r="G456" s="313"/>
      <c r="H456" s="313"/>
      <c r="I456" s="313"/>
      <c r="J456" s="313"/>
    </row>
    <row r="457" spans="1:10">
      <c r="A457" s="313"/>
      <c r="B457" s="313"/>
      <c r="C457" s="313"/>
      <c r="D457" s="313"/>
      <c r="E457" s="313"/>
      <c r="F457" s="313"/>
      <c r="G457" s="313"/>
      <c r="H457" s="313"/>
      <c r="I457" s="313"/>
      <c r="J457" s="313"/>
    </row>
    <row r="458" spans="1:10">
      <c r="A458" s="313"/>
      <c r="B458" s="313"/>
      <c r="C458" s="313"/>
      <c r="D458" s="313"/>
      <c r="E458" s="313"/>
      <c r="F458" s="313"/>
      <c r="G458" s="313"/>
      <c r="H458" s="313"/>
      <c r="I458" s="313"/>
      <c r="J458" s="313"/>
    </row>
    <row r="459" spans="1:10">
      <c r="A459" s="313"/>
      <c r="B459" s="313"/>
      <c r="C459" s="313"/>
      <c r="D459" s="313"/>
      <c r="E459" s="313"/>
      <c r="F459" s="313"/>
      <c r="G459" s="313"/>
      <c r="H459" s="313"/>
      <c r="I459" s="313"/>
      <c r="J459" s="313"/>
    </row>
    <row r="460" spans="1:10">
      <c r="A460" s="313"/>
      <c r="B460" s="313"/>
      <c r="C460" s="313"/>
      <c r="D460" s="313"/>
      <c r="E460" s="313"/>
      <c r="F460" s="313"/>
      <c r="G460" s="313"/>
      <c r="H460" s="313"/>
      <c r="I460" s="313"/>
      <c r="J460" s="313"/>
    </row>
    <row r="461" spans="1:10">
      <c r="A461" s="313"/>
      <c r="B461" s="313"/>
      <c r="C461" s="313"/>
      <c r="D461" s="313"/>
      <c r="E461" s="313"/>
      <c r="F461" s="313"/>
      <c r="G461" s="313"/>
      <c r="H461" s="313"/>
      <c r="I461" s="313"/>
      <c r="J461" s="313"/>
    </row>
    <row r="462" spans="1:10">
      <c r="A462" s="313"/>
      <c r="B462" s="313"/>
      <c r="C462" s="313"/>
      <c r="D462" s="313"/>
      <c r="E462" s="313"/>
      <c r="F462" s="313"/>
      <c r="G462" s="313"/>
      <c r="H462" s="313"/>
      <c r="I462" s="313"/>
      <c r="J462" s="313"/>
    </row>
    <row r="463" spans="1:10">
      <c r="A463" s="313"/>
      <c r="B463" s="313"/>
      <c r="C463" s="313"/>
      <c r="D463" s="313"/>
      <c r="E463" s="313"/>
      <c r="F463" s="313"/>
      <c r="G463" s="313"/>
      <c r="H463" s="313"/>
      <c r="I463" s="313"/>
      <c r="J463" s="313"/>
    </row>
    <row r="464" spans="1:10">
      <c r="A464" s="313"/>
      <c r="B464" s="313"/>
      <c r="C464" s="313"/>
      <c r="D464" s="313"/>
      <c r="E464" s="313"/>
      <c r="F464" s="313"/>
      <c r="G464" s="313"/>
      <c r="H464" s="313"/>
      <c r="I464" s="313"/>
      <c r="J464" s="313"/>
    </row>
    <row r="465" spans="1:10">
      <c r="A465" s="313"/>
      <c r="B465" s="313"/>
      <c r="C465" s="313"/>
      <c r="D465" s="313"/>
      <c r="E465" s="313"/>
      <c r="F465" s="313"/>
      <c r="G465" s="313"/>
      <c r="H465" s="313"/>
      <c r="I465" s="313"/>
      <c r="J465" s="313"/>
    </row>
    <row r="466" spans="1:10">
      <c r="A466" s="313"/>
      <c r="B466" s="313"/>
      <c r="C466" s="313"/>
      <c r="D466" s="313"/>
      <c r="E466" s="313"/>
      <c r="F466" s="313"/>
      <c r="G466" s="313"/>
      <c r="H466" s="313"/>
      <c r="I466" s="313"/>
      <c r="J466" s="313"/>
    </row>
    <row r="467" spans="1:10">
      <c r="A467" s="313"/>
      <c r="B467" s="313"/>
      <c r="C467" s="313"/>
      <c r="D467" s="313"/>
      <c r="E467" s="313"/>
      <c r="F467" s="313"/>
      <c r="G467" s="313"/>
      <c r="H467" s="313"/>
      <c r="I467" s="313"/>
      <c r="J467" s="313"/>
    </row>
    <row r="468" spans="1:10">
      <c r="A468" s="313"/>
      <c r="B468" s="313"/>
      <c r="C468" s="313"/>
      <c r="D468" s="313"/>
      <c r="E468" s="313"/>
      <c r="F468" s="313"/>
      <c r="G468" s="313"/>
      <c r="H468" s="313"/>
      <c r="I468" s="313"/>
      <c r="J468" s="313"/>
    </row>
    <row r="469" spans="1:10">
      <c r="A469" s="313"/>
      <c r="B469" s="313"/>
      <c r="C469" s="313"/>
      <c r="D469" s="313"/>
      <c r="E469" s="313"/>
      <c r="F469" s="313"/>
      <c r="G469" s="313"/>
      <c r="H469" s="313"/>
      <c r="I469" s="313"/>
      <c r="J469" s="313"/>
    </row>
    <row r="470" spans="1:10">
      <c r="A470" s="313"/>
      <c r="B470" s="313"/>
      <c r="C470" s="313"/>
      <c r="D470" s="313"/>
      <c r="E470" s="313"/>
      <c r="F470" s="313"/>
      <c r="G470" s="313"/>
      <c r="H470" s="313"/>
      <c r="I470" s="313"/>
      <c r="J470" s="313"/>
    </row>
    <row r="471" spans="1:10">
      <c r="A471" s="313"/>
      <c r="B471" s="313"/>
      <c r="C471" s="313"/>
      <c r="D471" s="313"/>
      <c r="E471" s="313"/>
      <c r="F471" s="313"/>
      <c r="G471" s="313"/>
      <c r="H471" s="313"/>
      <c r="I471" s="313"/>
      <c r="J471" s="313"/>
    </row>
    <row r="472" spans="1:10">
      <c r="A472" s="313"/>
      <c r="B472" s="313"/>
      <c r="C472" s="313"/>
      <c r="D472" s="313"/>
      <c r="E472" s="313"/>
      <c r="F472" s="313"/>
      <c r="G472" s="313"/>
      <c r="H472" s="313"/>
      <c r="I472" s="313"/>
      <c r="J472" s="313"/>
    </row>
    <row r="473" spans="1:10">
      <c r="A473" s="313"/>
      <c r="B473" s="313"/>
      <c r="C473" s="313"/>
      <c r="D473" s="313"/>
      <c r="E473" s="313"/>
      <c r="F473" s="313"/>
      <c r="G473" s="313"/>
      <c r="H473" s="313"/>
      <c r="I473" s="313"/>
      <c r="J473" s="313"/>
    </row>
    <row r="474" spans="1:10">
      <c r="A474" s="313"/>
      <c r="B474" s="313"/>
      <c r="C474" s="313"/>
      <c r="D474" s="313"/>
      <c r="E474" s="313"/>
      <c r="F474" s="313"/>
      <c r="G474" s="313"/>
      <c r="H474" s="313"/>
      <c r="I474" s="313"/>
      <c r="J474" s="313"/>
    </row>
    <row r="475" spans="1:10">
      <c r="A475" s="313"/>
      <c r="B475" s="313"/>
      <c r="C475" s="313"/>
      <c r="D475" s="313"/>
      <c r="E475" s="313"/>
      <c r="F475" s="313"/>
      <c r="G475" s="313"/>
      <c r="H475" s="313"/>
      <c r="I475" s="313"/>
      <c r="J475" s="313"/>
    </row>
    <row r="476" spans="1:10">
      <c r="A476" s="313"/>
      <c r="B476" s="313"/>
      <c r="C476" s="313"/>
      <c r="D476" s="313"/>
      <c r="E476" s="313"/>
      <c r="F476" s="313"/>
      <c r="G476" s="313"/>
      <c r="H476" s="313"/>
      <c r="I476" s="313"/>
      <c r="J476" s="313"/>
    </row>
    <row r="477" spans="1:10">
      <c r="A477" s="313"/>
      <c r="B477" s="313"/>
      <c r="C477" s="313"/>
      <c r="D477" s="313"/>
      <c r="E477" s="313"/>
      <c r="F477" s="313"/>
      <c r="G477" s="313"/>
      <c r="H477" s="313"/>
      <c r="I477" s="313"/>
      <c r="J477" s="313"/>
    </row>
    <row r="478" spans="1:10">
      <c r="A478" s="313"/>
      <c r="B478" s="313"/>
      <c r="C478" s="313"/>
      <c r="D478" s="313"/>
      <c r="E478" s="313"/>
      <c r="F478" s="313"/>
      <c r="G478" s="313"/>
      <c r="H478" s="313"/>
      <c r="I478" s="313"/>
      <c r="J478" s="313"/>
    </row>
    <row r="479" spans="1:10">
      <c r="A479" s="313"/>
      <c r="B479" s="313"/>
      <c r="C479" s="313"/>
      <c r="D479" s="313"/>
      <c r="E479" s="313"/>
      <c r="F479" s="313"/>
      <c r="G479" s="313"/>
      <c r="H479" s="313"/>
      <c r="I479" s="313"/>
      <c r="J479" s="313"/>
    </row>
    <row r="480" spans="1:10">
      <c r="A480" s="313"/>
      <c r="B480" s="313"/>
      <c r="C480" s="313"/>
      <c r="D480" s="313"/>
      <c r="E480" s="313"/>
      <c r="F480" s="313"/>
      <c r="G480" s="313"/>
      <c r="H480" s="313"/>
      <c r="I480" s="313"/>
      <c r="J480" s="313"/>
    </row>
    <row r="481" spans="1:10">
      <c r="A481" s="313"/>
      <c r="B481" s="313"/>
      <c r="C481" s="313"/>
      <c r="D481" s="313"/>
      <c r="E481" s="313"/>
      <c r="F481" s="313"/>
      <c r="G481" s="313"/>
      <c r="H481" s="313"/>
      <c r="I481" s="313"/>
      <c r="J481" s="313"/>
    </row>
    <row r="482" spans="1:10">
      <c r="A482" s="313"/>
      <c r="B482" s="313"/>
      <c r="C482" s="313"/>
      <c r="D482" s="313"/>
      <c r="E482" s="313"/>
      <c r="F482" s="313"/>
      <c r="G482" s="313"/>
      <c r="H482" s="313"/>
      <c r="I482" s="313"/>
      <c r="J482" s="313"/>
    </row>
    <row r="483" spans="1:10">
      <c r="A483" s="313"/>
      <c r="B483" s="313"/>
      <c r="C483" s="313"/>
      <c r="D483" s="313"/>
      <c r="E483" s="313"/>
      <c r="F483" s="313"/>
      <c r="G483" s="313"/>
      <c r="H483" s="313"/>
      <c r="I483" s="313"/>
      <c r="J483" s="313"/>
    </row>
    <row r="484" spans="1:10">
      <c r="A484" s="313"/>
      <c r="B484" s="313"/>
      <c r="C484" s="313"/>
      <c r="D484" s="313"/>
      <c r="E484" s="313"/>
      <c r="F484" s="313"/>
      <c r="G484" s="313"/>
      <c r="H484" s="313"/>
      <c r="I484" s="313"/>
      <c r="J484" s="313"/>
    </row>
    <row r="485" spans="1:10">
      <c r="A485" s="313"/>
      <c r="B485" s="313"/>
      <c r="C485" s="313"/>
      <c r="D485" s="313"/>
      <c r="E485" s="313"/>
      <c r="F485" s="313"/>
      <c r="G485" s="313"/>
      <c r="H485" s="313"/>
      <c r="I485" s="313"/>
      <c r="J485" s="313"/>
    </row>
    <row r="486" spans="1:10">
      <c r="A486" s="313"/>
      <c r="B486" s="313"/>
      <c r="C486" s="313"/>
      <c r="D486" s="313"/>
      <c r="E486" s="313"/>
      <c r="F486" s="313"/>
      <c r="G486" s="313"/>
      <c r="H486" s="313"/>
      <c r="I486" s="313"/>
      <c r="J486" s="313"/>
    </row>
    <row r="487" spans="1:10">
      <c r="A487" s="313"/>
      <c r="B487" s="313"/>
      <c r="C487" s="313"/>
      <c r="D487" s="313"/>
      <c r="E487" s="313"/>
      <c r="F487" s="313"/>
      <c r="G487" s="313"/>
      <c r="H487" s="313"/>
      <c r="I487" s="313"/>
      <c r="J487" s="313"/>
    </row>
    <row r="488" spans="1:10">
      <c r="A488" s="313"/>
      <c r="B488" s="313"/>
      <c r="C488" s="313"/>
      <c r="D488" s="313"/>
      <c r="E488" s="313"/>
      <c r="F488" s="313"/>
      <c r="G488" s="313"/>
      <c r="H488" s="313"/>
      <c r="I488" s="313"/>
      <c r="J488" s="313"/>
    </row>
    <row r="489" spans="1:10">
      <c r="A489" s="313"/>
      <c r="B489" s="313"/>
      <c r="C489" s="313"/>
      <c r="D489" s="313"/>
      <c r="E489" s="313"/>
      <c r="F489" s="313"/>
      <c r="G489" s="313"/>
      <c r="H489" s="313"/>
      <c r="I489" s="313"/>
      <c r="J489" s="313"/>
    </row>
    <row r="490" spans="1:10">
      <c r="A490" s="313"/>
      <c r="B490" s="313"/>
      <c r="C490" s="313"/>
      <c r="D490" s="313"/>
      <c r="E490" s="313"/>
      <c r="F490" s="313"/>
      <c r="G490" s="313"/>
      <c r="H490" s="313"/>
      <c r="I490" s="313"/>
      <c r="J490" s="313"/>
    </row>
    <row r="491" spans="1:10">
      <c r="A491" s="313"/>
      <c r="B491" s="313"/>
      <c r="C491" s="313"/>
      <c r="D491" s="313"/>
      <c r="E491" s="313"/>
      <c r="F491" s="313"/>
      <c r="G491" s="313"/>
      <c r="H491" s="313"/>
      <c r="I491" s="313"/>
      <c r="J491" s="313"/>
    </row>
    <row r="492" spans="1:10">
      <c r="A492" s="313"/>
      <c r="B492" s="313"/>
      <c r="C492" s="313"/>
      <c r="D492" s="313"/>
      <c r="E492" s="313"/>
      <c r="F492" s="313"/>
      <c r="G492" s="313"/>
      <c r="H492" s="313"/>
      <c r="I492" s="313"/>
      <c r="J492" s="313"/>
    </row>
    <row r="493" spans="1:10">
      <c r="A493" s="313"/>
      <c r="B493" s="313"/>
      <c r="C493" s="313"/>
      <c r="D493" s="313"/>
      <c r="E493" s="313"/>
      <c r="F493" s="313"/>
      <c r="G493" s="313"/>
      <c r="H493" s="313"/>
      <c r="I493" s="313"/>
      <c r="J493" s="313"/>
    </row>
    <row r="494" spans="1:10">
      <c r="A494" s="313"/>
      <c r="B494" s="313"/>
      <c r="C494" s="313"/>
      <c r="D494" s="313"/>
      <c r="E494" s="313"/>
      <c r="F494" s="313"/>
      <c r="G494" s="313"/>
      <c r="H494" s="313"/>
      <c r="I494" s="313"/>
      <c r="J494" s="313"/>
    </row>
    <row r="495" spans="1:10">
      <c r="A495" s="313"/>
      <c r="B495" s="313"/>
      <c r="C495" s="313"/>
      <c r="D495" s="313"/>
      <c r="E495" s="313"/>
      <c r="F495" s="313"/>
      <c r="G495" s="313"/>
      <c r="H495" s="313"/>
      <c r="I495" s="313"/>
      <c r="J495" s="313"/>
    </row>
    <row r="496" spans="1:10">
      <c r="A496" s="313"/>
      <c r="B496" s="313"/>
      <c r="C496" s="313"/>
      <c r="D496" s="313"/>
      <c r="E496" s="313"/>
      <c r="F496" s="313"/>
      <c r="G496" s="313"/>
      <c r="H496" s="313"/>
      <c r="I496" s="313"/>
      <c r="J496" s="313"/>
    </row>
    <row r="497" spans="1:10">
      <c r="A497" s="313"/>
      <c r="B497" s="313"/>
      <c r="C497" s="313"/>
      <c r="D497" s="313"/>
      <c r="E497" s="313"/>
      <c r="F497" s="313"/>
      <c r="G497" s="313"/>
      <c r="H497" s="313"/>
      <c r="I497" s="313"/>
      <c r="J497" s="313"/>
    </row>
    <row r="498" spans="1:10">
      <c r="A498" s="313"/>
      <c r="B498" s="313"/>
      <c r="C498" s="313"/>
      <c r="D498" s="313"/>
      <c r="E498" s="313"/>
      <c r="F498" s="313"/>
      <c r="G498" s="313"/>
      <c r="H498" s="313"/>
      <c r="I498" s="313"/>
      <c r="J498" s="313"/>
    </row>
    <row r="499" spans="1:10">
      <c r="A499" s="313"/>
      <c r="B499" s="313"/>
      <c r="C499" s="313"/>
      <c r="D499" s="313"/>
      <c r="E499" s="313"/>
      <c r="F499" s="313"/>
      <c r="G499" s="313"/>
      <c r="H499" s="313"/>
      <c r="I499" s="313"/>
      <c r="J499" s="313"/>
    </row>
    <row r="500" spans="1:10">
      <c r="A500" s="313"/>
      <c r="B500" s="313"/>
      <c r="C500" s="313"/>
      <c r="D500" s="313"/>
      <c r="E500" s="313"/>
      <c r="F500" s="313"/>
      <c r="G500" s="313"/>
      <c r="H500" s="313"/>
      <c r="I500" s="313"/>
      <c r="J500" s="313"/>
    </row>
    <row r="501" spans="1:10">
      <c r="A501" s="313"/>
      <c r="B501" s="313"/>
      <c r="C501" s="313"/>
      <c r="D501" s="313"/>
      <c r="E501" s="313"/>
      <c r="F501" s="313"/>
      <c r="G501" s="313"/>
      <c r="H501" s="313"/>
      <c r="I501" s="313"/>
      <c r="J501" s="313"/>
    </row>
    <row r="502" spans="1:10">
      <c r="A502" s="313"/>
      <c r="B502" s="313"/>
      <c r="C502" s="313"/>
      <c r="D502" s="313"/>
      <c r="E502" s="313"/>
      <c r="F502" s="313"/>
      <c r="G502" s="313"/>
      <c r="H502" s="313"/>
      <c r="I502" s="313"/>
      <c r="J502" s="313"/>
    </row>
    <row r="503" spans="1:10">
      <c r="A503" s="313"/>
      <c r="B503" s="313"/>
      <c r="C503" s="313"/>
      <c r="D503" s="313"/>
      <c r="E503" s="313"/>
      <c r="F503" s="313"/>
      <c r="G503" s="313"/>
      <c r="H503" s="313"/>
      <c r="I503" s="313"/>
      <c r="J503" s="313"/>
    </row>
    <row r="504" spans="1:10">
      <c r="A504" s="313"/>
      <c r="B504" s="313"/>
      <c r="C504" s="313"/>
      <c r="D504" s="313"/>
      <c r="E504" s="313"/>
      <c r="F504" s="313"/>
      <c r="G504" s="313"/>
      <c r="H504" s="313"/>
      <c r="I504" s="313"/>
      <c r="J504" s="313"/>
    </row>
    <row r="505" spans="1:10">
      <c r="A505" s="313"/>
      <c r="B505" s="313"/>
      <c r="C505" s="313"/>
      <c r="D505" s="313"/>
      <c r="E505" s="313"/>
      <c r="F505" s="313"/>
      <c r="G505" s="313"/>
      <c r="H505" s="313"/>
      <c r="I505" s="313"/>
      <c r="J505" s="313"/>
    </row>
    <row r="506" spans="1:10">
      <c r="A506" s="313"/>
      <c r="B506" s="313"/>
      <c r="C506" s="313"/>
      <c r="D506" s="313"/>
      <c r="E506" s="313"/>
      <c r="F506" s="313"/>
      <c r="G506" s="313"/>
      <c r="H506" s="313"/>
      <c r="I506" s="313"/>
      <c r="J506" s="313"/>
    </row>
    <row r="507" spans="1:10">
      <c r="A507" s="313"/>
      <c r="B507" s="313"/>
      <c r="C507" s="313"/>
      <c r="D507" s="313"/>
      <c r="E507" s="313"/>
      <c r="F507" s="313"/>
      <c r="G507" s="313"/>
      <c r="H507" s="313"/>
      <c r="I507" s="313"/>
      <c r="J507" s="313"/>
    </row>
    <row r="508" spans="1:10">
      <c r="A508" s="313"/>
      <c r="B508" s="313"/>
      <c r="C508" s="313"/>
      <c r="D508" s="313"/>
      <c r="E508" s="313"/>
      <c r="F508" s="313"/>
      <c r="G508" s="313"/>
      <c r="H508" s="313"/>
      <c r="I508" s="313"/>
      <c r="J508" s="313"/>
    </row>
    <row r="509" spans="1:10">
      <c r="A509" s="313"/>
      <c r="B509" s="313"/>
      <c r="C509" s="313"/>
      <c r="D509" s="313"/>
      <c r="E509" s="313"/>
      <c r="F509" s="313"/>
      <c r="G509" s="313"/>
      <c r="H509" s="313"/>
      <c r="I509" s="313"/>
      <c r="J509" s="313"/>
    </row>
    <row r="510" spans="1:10">
      <c r="A510" s="313"/>
      <c r="B510" s="313"/>
      <c r="C510" s="313"/>
      <c r="D510" s="313"/>
      <c r="E510" s="313"/>
      <c r="F510" s="313"/>
      <c r="G510" s="313"/>
      <c r="H510" s="313"/>
      <c r="I510" s="313"/>
      <c r="J510" s="313"/>
    </row>
    <row r="511" spans="1:10">
      <c r="A511" s="313"/>
      <c r="B511" s="313"/>
      <c r="C511" s="313"/>
      <c r="D511" s="313"/>
      <c r="E511" s="313"/>
      <c r="F511" s="313"/>
      <c r="G511" s="313"/>
      <c r="H511" s="313"/>
      <c r="I511" s="313"/>
      <c r="J511" s="313"/>
    </row>
    <row r="512" spans="1:10">
      <c r="A512" s="313"/>
      <c r="B512" s="313"/>
      <c r="C512" s="313"/>
      <c r="D512" s="313"/>
      <c r="E512" s="313"/>
      <c r="F512" s="313"/>
      <c r="G512" s="313"/>
      <c r="H512" s="313"/>
      <c r="I512" s="313"/>
      <c r="J512" s="313"/>
    </row>
    <row r="513" spans="1:10">
      <c r="A513" s="313"/>
      <c r="B513" s="313"/>
      <c r="C513" s="313"/>
      <c r="D513" s="313"/>
      <c r="E513" s="313"/>
      <c r="F513" s="313"/>
      <c r="G513" s="313"/>
      <c r="H513" s="313"/>
      <c r="I513" s="313"/>
      <c r="J513" s="313"/>
    </row>
    <row r="514" spans="1:10">
      <c r="A514" s="313"/>
      <c r="B514" s="313"/>
      <c r="C514" s="313"/>
      <c r="D514" s="313"/>
      <c r="E514" s="313"/>
      <c r="F514" s="313"/>
      <c r="G514" s="313"/>
      <c r="H514" s="313"/>
      <c r="I514" s="313"/>
      <c r="J514" s="313"/>
    </row>
    <row r="515" spans="1:10">
      <c r="A515" s="313"/>
      <c r="B515" s="313"/>
      <c r="C515" s="313"/>
      <c r="D515" s="313"/>
      <c r="E515" s="313"/>
      <c r="F515" s="313"/>
      <c r="G515" s="313"/>
      <c r="H515" s="313"/>
      <c r="I515" s="313"/>
      <c r="J515" s="313"/>
    </row>
    <row r="516" spans="1:10">
      <c r="A516" s="313"/>
      <c r="B516" s="313"/>
      <c r="C516" s="313"/>
      <c r="D516" s="313"/>
      <c r="E516" s="313"/>
      <c r="F516" s="313"/>
      <c r="G516" s="313"/>
      <c r="H516" s="313"/>
      <c r="I516" s="313"/>
      <c r="J516" s="313"/>
    </row>
    <row r="517" spans="1:10">
      <c r="A517" s="313"/>
      <c r="B517" s="313"/>
      <c r="C517" s="313"/>
      <c r="D517" s="313"/>
      <c r="E517" s="313"/>
      <c r="F517" s="313"/>
      <c r="G517" s="313"/>
      <c r="H517" s="313"/>
      <c r="I517" s="313"/>
      <c r="J517" s="313"/>
    </row>
    <row r="518" spans="1:10">
      <c r="A518" s="313"/>
      <c r="B518" s="313"/>
      <c r="C518" s="313"/>
      <c r="D518" s="313"/>
      <c r="E518" s="313"/>
      <c r="F518" s="313"/>
      <c r="G518" s="313"/>
      <c r="H518" s="313"/>
      <c r="I518" s="313"/>
      <c r="J518" s="313"/>
    </row>
    <row r="519" spans="1:10">
      <c r="A519" s="313"/>
      <c r="B519" s="313"/>
      <c r="C519" s="313"/>
      <c r="D519" s="313"/>
      <c r="E519" s="313"/>
      <c r="F519" s="313"/>
      <c r="G519" s="313"/>
      <c r="H519" s="313"/>
      <c r="I519" s="313"/>
      <c r="J519" s="313"/>
    </row>
    <row r="520" spans="1:10">
      <c r="A520" s="313"/>
      <c r="B520" s="313"/>
      <c r="C520" s="313"/>
      <c r="D520" s="313"/>
      <c r="E520" s="313"/>
      <c r="F520" s="313"/>
      <c r="G520" s="313"/>
      <c r="H520" s="313"/>
      <c r="I520" s="313"/>
      <c r="J520" s="313"/>
    </row>
    <row r="521" spans="1:10">
      <c r="A521" s="313"/>
      <c r="B521" s="313"/>
      <c r="C521" s="313"/>
      <c r="D521" s="313"/>
      <c r="E521" s="313"/>
      <c r="F521" s="313"/>
      <c r="G521" s="313"/>
      <c r="H521" s="313"/>
      <c r="I521" s="313"/>
      <c r="J521" s="313"/>
    </row>
    <row r="522" spans="1:10">
      <c r="A522" s="313"/>
      <c r="B522" s="313"/>
      <c r="C522" s="313"/>
      <c r="D522" s="313"/>
      <c r="E522" s="313"/>
      <c r="F522" s="313"/>
      <c r="G522" s="313"/>
      <c r="H522" s="313"/>
      <c r="I522" s="313"/>
      <c r="J522" s="313"/>
    </row>
    <row r="523" spans="1:10">
      <c r="A523" s="313"/>
      <c r="B523" s="313"/>
      <c r="C523" s="313"/>
      <c r="D523" s="313"/>
      <c r="E523" s="313"/>
      <c r="F523" s="313"/>
      <c r="G523" s="313"/>
      <c r="H523" s="313"/>
      <c r="I523" s="313"/>
      <c r="J523" s="313"/>
    </row>
    <row r="524" spans="1:10">
      <c r="A524" s="313"/>
      <c r="B524" s="313"/>
      <c r="C524" s="313"/>
      <c r="D524" s="313"/>
      <c r="E524" s="313"/>
      <c r="F524" s="313"/>
      <c r="G524" s="313"/>
      <c r="H524" s="313"/>
      <c r="I524" s="313"/>
      <c r="J524" s="313"/>
    </row>
    <row r="525" spans="1:10">
      <c r="A525" s="313"/>
      <c r="B525" s="313"/>
      <c r="C525" s="313"/>
      <c r="D525" s="313"/>
      <c r="E525" s="313"/>
      <c r="F525" s="313"/>
      <c r="G525" s="313"/>
      <c r="H525" s="313"/>
      <c r="I525" s="313"/>
      <c r="J525" s="313"/>
    </row>
    <row r="526" spans="1:10">
      <c r="A526" s="313"/>
      <c r="B526" s="313"/>
      <c r="C526" s="313"/>
      <c r="D526" s="313"/>
      <c r="E526" s="313"/>
      <c r="F526" s="313"/>
      <c r="G526" s="313"/>
      <c r="H526" s="313"/>
      <c r="I526" s="313"/>
      <c r="J526" s="313"/>
    </row>
    <row r="527" spans="1:10">
      <c r="A527" s="313"/>
      <c r="B527" s="313"/>
      <c r="C527" s="313"/>
      <c r="D527" s="313"/>
      <c r="E527" s="313"/>
      <c r="F527" s="313"/>
      <c r="G527" s="313"/>
      <c r="H527" s="313"/>
      <c r="I527" s="313"/>
      <c r="J527" s="313"/>
    </row>
    <row r="528" spans="1:10">
      <c r="A528" s="313"/>
      <c r="B528" s="313"/>
      <c r="C528" s="313"/>
      <c r="D528" s="313"/>
      <c r="E528" s="313"/>
      <c r="F528" s="313"/>
      <c r="G528" s="313"/>
      <c r="H528" s="313"/>
      <c r="I528" s="313"/>
      <c r="J528" s="313"/>
    </row>
    <row r="529" spans="1:10">
      <c r="A529" s="313"/>
      <c r="B529" s="313"/>
      <c r="C529" s="313"/>
      <c r="D529" s="313"/>
      <c r="E529" s="313"/>
      <c r="F529" s="313"/>
      <c r="G529" s="313"/>
      <c r="H529" s="313"/>
      <c r="I529" s="313"/>
      <c r="J529" s="313"/>
    </row>
    <row r="530" spans="1:10">
      <c r="A530" s="313"/>
      <c r="B530" s="313"/>
      <c r="C530" s="313"/>
      <c r="D530" s="313"/>
      <c r="E530" s="313"/>
      <c r="F530" s="313"/>
      <c r="G530" s="313"/>
      <c r="H530" s="313"/>
      <c r="I530" s="313"/>
      <c r="J530" s="313"/>
    </row>
    <row r="531" spans="1:10">
      <c r="A531" s="313"/>
      <c r="B531" s="313"/>
      <c r="C531" s="313"/>
      <c r="D531" s="313"/>
      <c r="E531" s="313"/>
      <c r="F531" s="313"/>
      <c r="G531" s="313"/>
      <c r="H531" s="313"/>
      <c r="I531" s="313"/>
      <c r="J531" s="313"/>
    </row>
    <row r="532" spans="1:10">
      <c r="A532" s="313"/>
      <c r="B532" s="313"/>
      <c r="C532" s="313"/>
      <c r="D532" s="313"/>
      <c r="E532" s="313"/>
      <c r="F532" s="313"/>
      <c r="G532" s="313"/>
      <c r="H532" s="313"/>
      <c r="I532" s="313"/>
      <c r="J532" s="313"/>
    </row>
    <row r="533" spans="1:10">
      <c r="A533" s="313"/>
      <c r="B533" s="313"/>
      <c r="C533" s="313"/>
      <c r="D533" s="313"/>
      <c r="E533" s="313"/>
      <c r="F533" s="313"/>
      <c r="G533" s="313"/>
      <c r="H533" s="313"/>
      <c r="I533" s="313"/>
      <c r="J533" s="313"/>
    </row>
    <row r="534" spans="1:10">
      <c r="A534" s="313"/>
      <c r="B534" s="313"/>
      <c r="C534" s="313"/>
      <c r="D534" s="313"/>
      <c r="E534" s="313"/>
      <c r="F534" s="313"/>
      <c r="G534" s="313"/>
      <c r="H534" s="313"/>
      <c r="I534" s="313"/>
      <c r="J534" s="313"/>
    </row>
    <row r="535" spans="1:10">
      <c r="A535" s="313"/>
      <c r="B535" s="313"/>
      <c r="C535" s="313"/>
      <c r="D535" s="313"/>
      <c r="E535" s="313"/>
      <c r="F535" s="313"/>
      <c r="G535" s="313"/>
      <c r="H535" s="313"/>
      <c r="I535" s="313"/>
      <c r="J535" s="313"/>
    </row>
    <row r="536" spans="1:10">
      <c r="A536" s="313"/>
      <c r="B536" s="313"/>
      <c r="C536" s="313"/>
      <c r="D536" s="313"/>
      <c r="E536" s="313"/>
      <c r="F536" s="313"/>
      <c r="G536" s="313"/>
      <c r="H536" s="313"/>
      <c r="I536" s="313"/>
      <c r="J536" s="313"/>
    </row>
    <row r="537" spans="1:10">
      <c r="A537" s="313"/>
      <c r="B537" s="313"/>
      <c r="C537" s="313"/>
      <c r="D537" s="313"/>
      <c r="E537" s="313"/>
      <c r="F537" s="313"/>
      <c r="G537" s="313"/>
      <c r="H537" s="313"/>
      <c r="I537" s="313"/>
      <c r="J537" s="313"/>
    </row>
    <row r="538" spans="1:10">
      <c r="A538" s="313"/>
      <c r="B538" s="313"/>
      <c r="C538" s="313"/>
      <c r="D538" s="313"/>
      <c r="E538" s="313"/>
      <c r="F538" s="313"/>
      <c r="G538" s="313"/>
      <c r="H538" s="313"/>
      <c r="I538" s="313"/>
      <c r="J538" s="313"/>
    </row>
    <row r="539" spans="1:10">
      <c r="A539" s="313"/>
      <c r="B539" s="313"/>
      <c r="C539" s="313"/>
      <c r="D539" s="313"/>
      <c r="E539" s="313"/>
      <c r="F539" s="313"/>
      <c r="G539" s="313"/>
      <c r="H539" s="313"/>
      <c r="I539" s="313"/>
      <c r="J539" s="313"/>
    </row>
    <row r="540" spans="1:10">
      <c r="A540" s="313"/>
      <c r="B540" s="313"/>
      <c r="C540" s="313"/>
      <c r="D540" s="313"/>
      <c r="E540" s="313"/>
      <c r="F540" s="313"/>
      <c r="G540" s="313"/>
      <c r="H540" s="313"/>
      <c r="I540" s="313"/>
      <c r="J540" s="313"/>
    </row>
    <row r="541" spans="1:10">
      <c r="A541" s="313"/>
      <c r="B541" s="313"/>
      <c r="C541" s="313"/>
      <c r="D541" s="313"/>
      <c r="E541" s="313"/>
      <c r="F541" s="313"/>
      <c r="G541" s="313"/>
      <c r="H541" s="313"/>
      <c r="I541" s="313"/>
      <c r="J541" s="313"/>
    </row>
    <row r="542" spans="1:10">
      <c r="A542" s="313"/>
      <c r="B542" s="313"/>
      <c r="C542" s="313"/>
      <c r="D542" s="313"/>
      <c r="E542" s="313"/>
      <c r="F542" s="313"/>
      <c r="G542" s="313"/>
      <c r="H542" s="313"/>
      <c r="I542" s="313"/>
      <c r="J542" s="313"/>
    </row>
    <row r="543" spans="1:10">
      <c r="A543" s="313"/>
      <c r="B543" s="313"/>
      <c r="C543" s="313"/>
      <c r="D543" s="313"/>
      <c r="E543" s="313"/>
      <c r="F543" s="313"/>
      <c r="G543" s="313"/>
      <c r="H543" s="313"/>
      <c r="I543" s="313"/>
      <c r="J543" s="313"/>
    </row>
    <row r="544" spans="1:10">
      <c r="A544" s="313"/>
      <c r="B544" s="313"/>
      <c r="C544" s="313"/>
      <c r="D544" s="313"/>
      <c r="E544" s="313"/>
      <c r="F544" s="313"/>
      <c r="G544" s="313"/>
      <c r="H544" s="313"/>
      <c r="I544" s="313"/>
      <c r="J544" s="313"/>
    </row>
    <row r="545" spans="1:10">
      <c r="A545" s="313"/>
      <c r="B545" s="313"/>
      <c r="C545" s="313"/>
      <c r="D545" s="313"/>
      <c r="E545" s="313"/>
      <c r="F545" s="313"/>
      <c r="G545" s="313"/>
      <c r="H545" s="313"/>
      <c r="I545" s="313"/>
      <c r="J545" s="313"/>
    </row>
    <row r="546" spans="1:10">
      <c r="A546" s="313"/>
      <c r="B546" s="313"/>
      <c r="C546" s="313"/>
      <c r="D546" s="313"/>
      <c r="E546" s="313"/>
      <c r="F546" s="313"/>
      <c r="G546" s="313"/>
      <c r="H546" s="313"/>
      <c r="I546" s="313"/>
      <c r="J546" s="313"/>
    </row>
    <row r="547" spans="1:10">
      <c r="A547" s="313"/>
      <c r="B547" s="313"/>
      <c r="C547" s="313"/>
      <c r="D547" s="313"/>
      <c r="E547" s="313"/>
      <c r="F547" s="313"/>
      <c r="G547" s="313"/>
      <c r="H547" s="313"/>
      <c r="I547" s="313"/>
      <c r="J547" s="313"/>
    </row>
    <row r="548" spans="1:10">
      <c r="A548" s="313"/>
      <c r="B548" s="313"/>
      <c r="C548" s="313"/>
      <c r="D548" s="313"/>
      <c r="E548" s="313"/>
      <c r="F548" s="313"/>
      <c r="G548" s="313"/>
      <c r="H548" s="313"/>
      <c r="I548" s="313"/>
      <c r="J548" s="313"/>
    </row>
    <row r="549" spans="1:10">
      <c r="A549" s="313"/>
      <c r="B549" s="313"/>
      <c r="C549" s="313"/>
      <c r="D549" s="313"/>
      <c r="E549" s="313"/>
      <c r="F549" s="313"/>
      <c r="G549" s="313"/>
      <c r="H549" s="313"/>
      <c r="I549" s="313"/>
      <c r="J549" s="313"/>
    </row>
    <row r="550" spans="1:10">
      <c r="A550" s="313"/>
      <c r="B550" s="313"/>
      <c r="C550" s="313"/>
      <c r="D550" s="313"/>
      <c r="E550" s="313"/>
      <c r="F550" s="313"/>
      <c r="G550" s="313"/>
      <c r="H550" s="313"/>
      <c r="I550" s="313"/>
      <c r="J550" s="313"/>
    </row>
    <row r="551" spans="1:10">
      <c r="A551" s="313"/>
      <c r="B551" s="313"/>
      <c r="C551" s="313"/>
      <c r="D551" s="313"/>
      <c r="E551" s="313"/>
      <c r="F551" s="313"/>
      <c r="G551" s="313"/>
      <c r="H551" s="313"/>
      <c r="I551" s="313"/>
      <c r="J551" s="313"/>
    </row>
    <row r="552" spans="1:10">
      <c r="A552" s="313"/>
      <c r="B552" s="313"/>
      <c r="C552" s="313"/>
      <c r="D552" s="313"/>
      <c r="E552" s="313"/>
      <c r="F552" s="313"/>
      <c r="G552" s="313"/>
      <c r="H552" s="313"/>
      <c r="I552" s="313"/>
      <c r="J552" s="313"/>
    </row>
    <row r="553" spans="1:10">
      <c r="A553" s="313"/>
      <c r="B553" s="313"/>
      <c r="C553" s="313"/>
      <c r="D553" s="313"/>
      <c r="E553" s="313"/>
      <c r="F553" s="313"/>
      <c r="G553" s="313"/>
      <c r="H553" s="313"/>
      <c r="I553" s="313"/>
      <c r="J553" s="313"/>
    </row>
    <row r="554" spans="1:10">
      <c r="A554" s="313"/>
      <c r="B554" s="313"/>
      <c r="C554" s="313"/>
      <c r="D554" s="313"/>
      <c r="E554" s="313"/>
      <c r="F554" s="313"/>
      <c r="G554" s="313"/>
      <c r="H554" s="313"/>
      <c r="I554" s="313"/>
      <c r="J554" s="313"/>
    </row>
    <row r="555" spans="1:10">
      <c r="A555" s="313"/>
      <c r="B555" s="313"/>
      <c r="C555" s="313"/>
      <c r="D555" s="313"/>
      <c r="E555" s="313"/>
      <c r="F555" s="313"/>
      <c r="G555" s="313"/>
      <c r="H555" s="313"/>
      <c r="I555" s="313"/>
      <c r="J555" s="313"/>
    </row>
    <row r="556" spans="1:10">
      <c r="A556" s="313"/>
      <c r="B556" s="313"/>
      <c r="C556" s="313"/>
      <c r="D556" s="313"/>
      <c r="E556" s="313"/>
      <c r="F556" s="313"/>
      <c r="G556" s="313"/>
      <c r="H556" s="313"/>
      <c r="I556" s="313"/>
      <c r="J556" s="313"/>
    </row>
    <row r="557" spans="1:10">
      <c r="A557" s="313"/>
      <c r="B557" s="313"/>
      <c r="C557" s="313"/>
      <c r="D557" s="313"/>
      <c r="E557" s="313"/>
      <c r="F557" s="313"/>
      <c r="G557" s="313"/>
      <c r="H557" s="313"/>
      <c r="I557" s="313"/>
      <c r="J557" s="313"/>
    </row>
    <row r="558" spans="1:10">
      <c r="A558" s="313"/>
      <c r="B558" s="313"/>
      <c r="C558" s="313"/>
      <c r="D558" s="313"/>
      <c r="E558" s="313"/>
      <c r="F558" s="313"/>
      <c r="G558" s="313"/>
      <c r="H558" s="313"/>
      <c r="I558" s="313"/>
      <c r="J558" s="313"/>
    </row>
    <row r="559" spans="1:10">
      <c r="A559" s="313"/>
      <c r="B559" s="313"/>
      <c r="C559" s="313"/>
      <c r="D559" s="313"/>
      <c r="E559" s="313"/>
      <c r="F559" s="313"/>
      <c r="G559" s="313"/>
      <c r="H559" s="313"/>
      <c r="I559" s="313"/>
      <c r="J559" s="313"/>
    </row>
    <row r="560" spans="1:10">
      <c r="A560" s="313"/>
      <c r="B560" s="313"/>
      <c r="C560" s="313"/>
      <c r="D560" s="313"/>
      <c r="E560" s="313"/>
      <c r="F560" s="313"/>
      <c r="G560" s="313"/>
      <c r="H560" s="313"/>
      <c r="I560" s="313"/>
      <c r="J560" s="313"/>
    </row>
    <row r="561" spans="1:10">
      <c r="A561" s="313"/>
      <c r="B561" s="313"/>
      <c r="C561" s="313"/>
      <c r="D561" s="313"/>
      <c r="E561" s="313"/>
      <c r="F561" s="313"/>
      <c r="G561" s="313"/>
      <c r="H561" s="313"/>
      <c r="I561" s="313"/>
      <c r="J561" s="313"/>
    </row>
    <row r="562" spans="1:10">
      <c r="A562" s="313"/>
      <c r="B562" s="313"/>
      <c r="C562" s="313"/>
      <c r="D562" s="313"/>
      <c r="E562" s="313"/>
      <c r="F562" s="313"/>
      <c r="G562" s="313"/>
      <c r="H562" s="313"/>
      <c r="I562" s="313"/>
      <c r="J562" s="313"/>
    </row>
    <row r="563" spans="1:10">
      <c r="A563" s="313"/>
      <c r="B563" s="313"/>
      <c r="C563" s="313"/>
      <c r="D563" s="313"/>
      <c r="E563" s="313"/>
      <c r="F563" s="313"/>
      <c r="G563" s="313"/>
      <c r="H563" s="313"/>
      <c r="I563" s="313"/>
      <c r="J563" s="313"/>
    </row>
    <row r="564" spans="1:10">
      <c r="A564" s="313"/>
      <c r="B564" s="313"/>
      <c r="C564" s="313"/>
      <c r="D564" s="313"/>
      <c r="E564" s="313"/>
      <c r="F564" s="313"/>
      <c r="G564" s="313"/>
      <c r="H564" s="313"/>
      <c r="I564" s="313"/>
      <c r="J564" s="313"/>
    </row>
    <row r="565" spans="1:10">
      <c r="A565" s="313"/>
      <c r="B565" s="313"/>
      <c r="C565" s="313"/>
      <c r="D565" s="313"/>
      <c r="E565" s="313"/>
      <c r="F565" s="313"/>
      <c r="G565" s="313"/>
      <c r="H565" s="313"/>
      <c r="I565" s="313"/>
      <c r="J565" s="313"/>
    </row>
    <row r="566" spans="1:10">
      <c r="A566" s="313"/>
      <c r="B566" s="313"/>
      <c r="C566" s="313"/>
      <c r="D566" s="313"/>
      <c r="E566" s="313"/>
      <c r="F566" s="313"/>
      <c r="G566" s="313"/>
      <c r="H566" s="313"/>
      <c r="I566" s="313"/>
      <c r="J566" s="313"/>
    </row>
    <row r="567" spans="1:10">
      <c r="A567" s="313"/>
      <c r="B567" s="313"/>
      <c r="C567" s="313"/>
      <c r="D567" s="313"/>
      <c r="E567" s="313"/>
      <c r="F567" s="313"/>
      <c r="G567" s="313"/>
      <c r="H567" s="313"/>
      <c r="I567" s="313"/>
      <c r="J567" s="313"/>
    </row>
    <row r="568" spans="1:10">
      <c r="A568" s="313"/>
      <c r="B568" s="313"/>
      <c r="C568" s="313"/>
      <c r="D568" s="313"/>
      <c r="E568" s="313"/>
      <c r="F568" s="313"/>
      <c r="G568" s="313"/>
      <c r="H568" s="313"/>
      <c r="I568" s="313"/>
      <c r="J568" s="313"/>
    </row>
    <row r="569" spans="1:10">
      <c r="A569" s="313"/>
      <c r="B569" s="313"/>
      <c r="C569" s="313"/>
      <c r="D569" s="313"/>
      <c r="E569" s="313"/>
      <c r="F569" s="313"/>
      <c r="G569" s="313"/>
      <c r="H569" s="313"/>
      <c r="I569" s="313"/>
      <c r="J569" s="313"/>
    </row>
    <row r="570" spans="1:10">
      <c r="A570" s="313"/>
      <c r="B570" s="313"/>
      <c r="C570" s="313"/>
      <c r="D570" s="313"/>
      <c r="E570" s="313"/>
      <c r="F570" s="313"/>
      <c r="G570" s="313"/>
      <c r="H570" s="313"/>
      <c r="I570" s="313"/>
      <c r="J570" s="313"/>
    </row>
    <row r="571" spans="1:10">
      <c r="A571" s="313"/>
      <c r="B571" s="313"/>
      <c r="C571" s="313"/>
      <c r="D571" s="313"/>
      <c r="E571" s="313"/>
      <c r="F571" s="313"/>
      <c r="G571" s="313"/>
      <c r="H571" s="313"/>
      <c r="I571" s="313"/>
      <c r="J571" s="313"/>
    </row>
    <row r="572" spans="1:10">
      <c r="A572" s="313"/>
      <c r="B572" s="313"/>
      <c r="C572" s="313"/>
      <c r="D572" s="313"/>
      <c r="E572" s="313"/>
      <c r="F572" s="313"/>
      <c r="G572" s="313"/>
      <c r="H572" s="313"/>
      <c r="I572" s="313"/>
      <c r="J572" s="313"/>
    </row>
    <row r="573" spans="1:10">
      <c r="A573" s="313"/>
      <c r="B573" s="313"/>
      <c r="C573" s="313"/>
      <c r="D573" s="313"/>
      <c r="E573" s="313"/>
      <c r="F573" s="313"/>
      <c r="G573" s="313"/>
      <c r="H573" s="313"/>
      <c r="I573" s="313"/>
      <c r="J573" s="313"/>
    </row>
    <row r="574" spans="1:10">
      <c r="A574" s="313"/>
      <c r="B574" s="313"/>
      <c r="C574" s="313"/>
      <c r="D574" s="313"/>
      <c r="E574" s="313"/>
      <c r="F574" s="313"/>
      <c r="G574" s="313"/>
      <c r="H574" s="313"/>
      <c r="I574" s="313"/>
      <c r="J574" s="313"/>
    </row>
    <row r="575" spans="1:10">
      <c r="A575" s="313"/>
      <c r="B575" s="313"/>
      <c r="C575" s="313"/>
      <c r="D575" s="313"/>
      <c r="E575" s="313"/>
      <c r="F575" s="313"/>
      <c r="G575" s="313"/>
      <c r="H575" s="313"/>
      <c r="I575" s="313"/>
      <c r="J575" s="313"/>
    </row>
    <row r="576" spans="1:10">
      <c r="A576" s="313"/>
      <c r="B576" s="313"/>
      <c r="C576" s="313"/>
      <c r="D576" s="313"/>
      <c r="E576" s="313"/>
      <c r="F576" s="313"/>
      <c r="G576" s="313"/>
      <c r="H576" s="313"/>
      <c r="I576" s="313"/>
      <c r="J576" s="313"/>
    </row>
    <row r="577" spans="1:10">
      <c r="A577" s="313"/>
      <c r="B577" s="313"/>
      <c r="C577" s="313"/>
      <c r="D577" s="313"/>
      <c r="E577" s="313"/>
      <c r="F577" s="313"/>
      <c r="G577" s="313"/>
      <c r="H577" s="313"/>
      <c r="I577" s="313"/>
      <c r="J577" s="313"/>
    </row>
    <row r="578" spans="1:10">
      <c r="A578" s="313"/>
      <c r="B578" s="313"/>
      <c r="C578" s="313"/>
      <c r="D578" s="313"/>
      <c r="E578" s="313"/>
      <c r="F578" s="313"/>
      <c r="G578" s="313"/>
      <c r="H578" s="313"/>
      <c r="I578" s="313"/>
      <c r="J578" s="313"/>
    </row>
    <row r="579" spans="1:10">
      <c r="A579" s="313"/>
      <c r="B579" s="313"/>
      <c r="C579" s="313"/>
      <c r="D579" s="313"/>
      <c r="E579" s="313"/>
      <c r="F579" s="313"/>
      <c r="G579" s="313"/>
      <c r="H579" s="313"/>
      <c r="I579" s="313"/>
      <c r="J579" s="313"/>
    </row>
    <row r="580" spans="1:10">
      <c r="A580" s="313"/>
      <c r="B580" s="313"/>
      <c r="C580" s="313"/>
      <c r="D580" s="313"/>
      <c r="E580" s="313"/>
      <c r="F580" s="313"/>
      <c r="G580" s="313"/>
      <c r="H580" s="313"/>
      <c r="I580" s="313"/>
      <c r="J580" s="313"/>
    </row>
    <row r="581" spans="1:10">
      <c r="A581" s="313"/>
      <c r="B581" s="313"/>
      <c r="C581" s="313"/>
      <c r="D581" s="313"/>
      <c r="E581" s="313"/>
      <c r="F581" s="313"/>
      <c r="G581" s="313"/>
      <c r="H581" s="313"/>
      <c r="I581" s="313"/>
      <c r="J581" s="313"/>
    </row>
    <row r="582" spans="1:10">
      <c r="A582" s="313"/>
      <c r="B582" s="313"/>
      <c r="C582" s="313"/>
      <c r="D582" s="313"/>
      <c r="E582" s="313"/>
      <c r="F582" s="313"/>
      <c r="G582" s="313"/>
      <c r="H582" s="313"/>
      <c r="I582" s="313"/>
      <c r="J582" s="313"/>
    </row>
    <row r="583" spans="1:10">
      <c r="A583" s="313"/>
      <c r="B583" s="313"/>
      <c r="C583" s="313"/>
      <c r="D583" s="313"/>
      <c r="E583" s="313"/>
      <c r="F583" s="313"/>
      <c r="G583" s="313"/>
      <c r="H583" s="313"/>
      <c r="I583" s="313"/>
      <c r="J583" s="313"/>
    </row>
    <row r="584" spans="1:10">
      <c r="A584" s="313"/>
      <c r="B584" s="313"/>
      <c r="C584" s="313"/>
      <c r="D584" s="313"/>
      <c r="E584" s="313"/>
      <c r="F584" s="313"/>
      <c r="G584" s="313"/>
      <c r="H584" s="313"/>
      <c r="I584" s="313"/>
      <c r="J584" s="313"/>
    </row>
    <row r="585" spans="1:10">
      <c r="A585" s="313"/>
      <c r="B585" s="313"/>
      <c r="C585" s="313"/>
      <c r="D585" s="313"/>
      <c r="E585" s="313"/>
      <c r="F585" s="313"/>
      <c r="G585" s="313"/>
      <c r="H585" s="313"/>
      <c r="I585" s="313"/>
      <c r="J585" s="313"/>
    </row>
    <row r="586" spans="1:10">
      <c r="A586" s="313"/>
      <c r="B586" s="313"/>
      <c r="C586" s="313"/>
      <c r="D586" s="313"/>
      <c r="E586" s="313"/>
      <c r="F586" s="313"/>
      <c r="G586" s="313"/>
      <c r="H586" s="313"/>
      <c r="I586" s="313"/>
      <c r="J586" s="313"/>
    </row>
    <row r="587" spans="1:10">
      <c r="A587" s="313"/>
      <c r="B587" s="313"/>
      <c r="C587" s="313"/>
      <c r="D587" s="313"/>
      <c r="E587" s="313"/>
      <c r="F587" s="313"/>
      <c r="G587" s="313"/>
      <c r="H587" s="313"/>
      <c r="I587" s="313"/>
      <c r="J587" s="313"/>
    </row>
    <row r="588" spans="1:10">
      <c r="A588" s="313"/>
      <c r="B588" s="313"/>
      <c r="C588" s="313"/>
      <c r="D588" s="313"/>
      <c r="E588" s="313"/>
      <c r="F588" s="313"/>
      <c r="G588" s="313"/>
      <c r="H588" s="313"/>
      <c r="I588" s="313"/>
      <c r="J588" s="313"/>
    </row>
    <row r="589" spans="1:10">
      <c r="A589" s="313"/>
      <c r="B589" s="313"/>
      <c r="C589" s="313"/>
      <c r="D589" s="313"/>
      <c r="E589" s="313"/>
      <c r="F589" s="313"/>
      <c r="G589" s="313"/>
      <c r="H589" s="313"/>
      <c r="I589" s="313"/>
      <c r="J589" s="313"/>
    </row>
    <row r="590" spans="1:10">
      <c r="A590" s="313"/>
      <c r="B590" s="313"/>
      <c r="C590" s="313"/>
      <c r="D590" s="313"/>
      <c r="E590" s="313"/>
      <c r="F590" s="313"/>
      <c r="G590" s="313"/>
      <c r="H590" s="313"/>
      <c r="I590" s="313"/>
      <c r="J590" s="313"/>
    </row>
    <row r="591" spans="1:10">
      <c r="A591" s="313"/>
      <c r="B591" s="313"/>
      <c r="C591" s="313"/>
      <c r="D591" s="313"/>
      <c r="E591" s="313"/>
      <c r="F591" s="313"/>
      <c r="G591" s="313"/>
      <c r="H591" s="313"/>
      <c r="I591" s="313"/>
      <c r="J591" s="313"/>
    </row>
    <row r="592" spans="1:10">
      <c r="A592" s="313"/>
      <c r="B592" s="313"/>
      <c r="C592" s="313"/>
      <c r="D592" s="313"/>
      <c r="E592" s="313"/>
      <c r="F592" s="313"/>
      <c r="G592" s="313"/>
      <c r="H592" s="313"/>
      <c r="I592" s="313"/>
      <c r="J592" s="313"/>
    </row>
    <row r="593" spans="1:10">
      <c r="A593" s="313"/>
      <c r="B593" s="313"/>
      <c r="C593" s="313"/>
      <c r="D593" s="313"/>
      <c r="E593" s="313"/>
      <c r="F593" s="313"/>
      <c r="G593" s="313"/>
      <c r="H593" s="313"/>
      <c r="I593" s="313"/>
      <c r="J593" s="313"/>
    </row>
    <row r="594" spans="1:10">
      <c r="A594" s="313"/>
      <c r="B594" s="313"/>
      <c r="C594" s="313"/>
      <c r="D594" s="313"/>
      <c r="E594" s="313"/>
      <c r="F594" s="313"/>
      <c r="G594" s="313"/>
      <c r="H594" s="313"/>
      <c r="I594" s="313"/>
      <c r="J594" s="313"/>
    </row>
    <row r="595" spans="1:10">
      <c r="A595" s="313"/>
      <c r="B595" s="313"/>
      <c r="C595" s="313"/>
      <c r="D595" s="313"/>
      <c r="E595" s="313"/>
      <c r="F595" s="313"/>
      <c r="G595" s="313"/>
      <c r="H595" s="313"/>
      <c r="I595" s="313"/>
      <c r="J595" s="313"/>
    </row>
    <row r="596" spans="1:10">
      <c r="A596" s="313"/>
      <c r="B596" s="313"/>
      <c r="C596" s="313"/>
      <c r="D596" s="313"/>
      <c r="E596" s="313"/>
      <c r="F596" s="313"/>
      <c r="G596" s="313"/>
      <c r="H596" s="313"/>
      <c r="I596" s="313"/>
      <c r="J596" s="313"/>
    </row>
    <row r="597" spans="1:10">
      <c r="A597" s="313"/>
      <c r="B597" s="313"/>
      <c r="C597" s="313"/>
      <c r="D597" s="313"/>
      <c r="E597" s="313"/>
      <c r="F597" s="313"/>
      <c r="G597" s="313"/>
      <c r="H597" s="313"/>
      <c r="I597" s="313"/>
      <c r="J597" s="313"/>
    </row>
    <row r="598" spans="1:10">
      <c r="A598" s="313"/>
      <c r="B598" s="313"/>
      <c r="C598" s="313"/>
      <c r="D598" s="313"/>
      <c r="E598" s="313"/>
      <c r="F598" s="313"/>
      <c r="G598" s="313"/>
      <c r="H598" s="313"/>
      <c r="I598" s="313"/>
      <c r="J598" s="313"/>
    </row>
    <row r="599" spans="1:10">
      <c r="A599" s="313"/>
      <c r="B599" s="313"/>
      <c r="C599" s="313"/>
      <c r="D599" s="313"/>
      <c r="E599" s="313"/>
      <c r="F599" s="313"/>
      <c r="G599" s="313"/>
      <c r="H599" s="313"/>
      <c r="I599" s="313"/>
      <c r="J599" s="313"/>
    </row>
    <row r="600" spans="1:10">
      <c r="A600" s="313"/>
      <c r="B600" s="313"/>
      <c r="C600" s="313"/>
      <c r="D600" s="313"/>
      <c r="E600" s="313"/>
      <c r="F600" s="313"/>
      <c r="G600" s="313"/>
      <c r="H600" s="313"/>
      <c r="I600" s="313"/>
      <c r="J600" s="313"/>
    </row>
    <row r="601" spans="1:10">
      <c r="A601" s="313"/>
      <c r="B601" s="313"/>
      <c r="C601" s="313"/>
      <c r="D601" s="313"/>
      <c r="E601" s="313"/>
      <c r="F601" s="313"/>
      <c r="G601" s="313"/>
      <c r="H601" s="313"/>
      <c r="I601" s="313"/>
      <c r="J601" s="313"/>
    </row>
    <row r="602" spans="1:10">
      <c r="A602" s="313"/>
      <c r="B602" s="313"/>
      <c r="C602" s="313"/>
      <c r="D602" s="313"/>
      <c r="E602" s="313"/>
      <c r="F602" s="313"/>
      <c r="G602" s="313"/>
      <c r="H602" s="313"/>
      <c r="I602" s="313"/>
      <c r="J602" s="313"/>
    </row>
    <row r="603" spans="1:10">
      <c r="A603" s="313"/>
      <c r="B603" s="313"/>
      <c r="C603" s="313"/>
      <c r="D603" s="313"/>
      <c r="E603" s="313"/>
      <c r="F603" s="313"/>
      <c r="G603" s="313"/>
      <c r="H603" s="313"/>
      <c r="I603" s="313"/>
      <c r="J603" s="313"/>
    </row>
    <row r="604" spans="1:10">
      <c r="A604" s="313"/>
      <c r="B604" s="313"/>
      <c r="C604" s="313"/>
      <c r="D604" s="313"/>
      <c r="E604" s="313"/>
      <c r="F604" s="313"/>
      <c r="G604" s="313"/>
      <c r="H604" s="313"/>
      <c r="I604" s="313"/>
      <c r="J604" s="313"/>
    </row>
    <row r="605" spans="1:10">
      <c r="A605" s="313"/>
      <c r="B605" s="313"/>
      <c r="C605" s="313"/>
      <c r="D605" s="313"/>
      <c r="E605" s="313"/>
      <c r="F605" s="313"/>
      <c r="G605" s="313"/>
      <c r="H605" s="313"/>
      <c r="I605" s="313"/>
      <c r="J605" s="313"/>
    </row>
    <row r="606" spans="1:10">
      <c r="A606" s="313"/>
      <c r="B606" s="313"/>
      <c r="C606" s="313"/>
      <c r="D606" s="313"/>
      <c r="E606" s="313"/>
      <c r="F606" s="313"/>
      <c r="G606" s="313"/>
      <c r="H606" s="313"/>
      <c r="I606" s="313"/>
      <c r="J606" s="313"/>
    </row>
    <row r="607" spans="1:10">
      <c r="A607" s="313"/>
      <c r="B607" s="313"/>
      <c r="C607" s="313"/>
      <c r="D607" s="313"/>
      <c r="E607" s="313"/>
      <c r="F607" s="313"/>
      <c r="G607" s="313"/>
      <c r="H607" s="313"/>
      <c r="I607" s="313"/>
      <c r="J607" s="313"/>
    </row>
    <row r="608" spans="1:10">
      <c r="A608" s="313"/>
      <c r="B608" s="313"/>
      <c r="C608" s="313"/>
      <c r="D608" s="313"/>
      <c r="E608" s="313"/>
      <c r="F608" s="313"/>
      <c r="G608" s="313"/>
      <c r="H608" s="313"/>
      <c r="I608" s="313"/>
      <c r="J608" s="313"/>
    </row>
    <row r="609" spans="1:10">
      <c r="A609" s="313"/>
      <c r="B609" s="313"/>
      <c r="C609" s="313"/>
      <c r="D609" s="313"/>
      <c r="E609" s="313"/>
      <c r="F609" s="313"/>
      <c r="G609" s="313"/>
      <c r="H609" s="313"/>
      <c r="I609" s="313"/>
      <c r="J609" s="313"/>
    </row>
    <row r="610" spans="1:10">
      <c r="A610" s="313"/>
      <c r="B610" s="313"/>
      <c r="C610" s="313"/>
      <c r="D610" s="313"/>
      <c r="E610" s="313"/>
      <c r="F610" s="313"/>
      <c r="G610" s="313"/>
      <c r="H610" s="313"/>
      <c r="I610" s="313"/>
      <c r="J610" s="313"/>
    </row>
    <row r="611" spans="1:10">
      <c r="A611" s="313"/>
      <c r="B611" s="313"/>
      <c r="C611" s="313"/>
      <c r="D611" s="313"/>
      <c r="E611" s="313"/>
      <c r="F611" s="313"/>
      <c r="G611" s="313"/>
      <c r="H611" s="313"/>
      <c r="I611" s="313"/>
      <c r="J611" s="313"/>
    </row>
    <row r="612" spans="1:10">
      <c r="A612" s="313"/>
      <c r="B612" s="313"/>
      <c r="C612" s="313"/>
      <c r="D612" s="313"/>
      <c r="E612" s="313"/>
      <c r="F612" s="313"/>
      <c r="G612" s="313"/>
      <c r="H612" s="313"/>
      <c r="I612" s="313"/>
      <c r="J612" s="313"/>
    </row>
    <row r="613" spans="1:10">
      <c r="A613" s="313"/>
      <c r="B613" s="313"/>
      <c r="C613" s="313"/>
      <c r="D613" s="313"/>
      <c r="E613" s="313"/>
      <c r="F613" s="313"/>
      <c r="G613" s="313"/>
      <c r="H613" s="313"/>
      <c r="I613" s="313"/>
      <c r="J613" s="313"/>
    </row>
    <row r="614" spans="1:10">
      <c r="A614" s="313"/>
      <c r="B614" s="313"/>
      <c r="C614" s="313"/>
      <c r="D614" s="313"/>
      <c r="E614" s="313"/>
      <c r="F614" s="313"/>
      <c r="G614" s="313"/>
      <c r="H614" s="313"/>
      <c r="I614" s="313"/>
      <c r="J614" s="313"/>
    </row>
    <row r="615" spans="1:10">
      <c r="A615" s="313"/>
      <c r="B615" s="313"/>
      <c r="C615" s="313"/>
      <c r="D615" s="313"/>
      <c r="E615" s="313"/>
      <c r="F615" s="313"/>
      <c r="G615" s="313"/>
      <c r="H615" s="313"/>
      <c r="I615" s="313"/>
      <c r="J615" s="313"/>
    </row>
    <row r="616" spans="1:10">
      <c r="A616" s="313"/>
      <c r="B616" s="313"/>
      <c r="C616" s="313"/>
      <c r="D616" s="313"/>
      <c r="E616" s="313"/>
      <c r="F616" s="313"/>
      <c r="G616" s="313"/>
      <c r="H616" s="313"/>
      <c r="I616" s="313"/>
      <c r="J616" s="313"/>
    </row>
    <row r="617" spans="1:10">
      <c r="A617" s="313"/>
      <c r="B617" s="313"/>
      <c r="C617" s="313"/>
      <c r="D617" s="313"/>
      <c r="E617" s="313"/>
      <c r="F617" s="313"/>
      <c r="G617" s="313"/>
      <c r="H617" s="313"/>
      <c r="I617" s="313"/>
      <c r="J617" s="313"/>
    </row>
    <row r="618" spans="1:10">
      <c r="A618" s="313"/>
      <c r="B618" s="313"/>
      <c r="C618" s="313"/>
      <c r="D618" s="313"/>
      <c r="E618" s="313"/>
      <c r="F618" s="313"/>
      <c r="G618" s="313"/>
      <c r="H618" s="313"/>
      <c r="I618" s="313"/>
      <c r="J618" s="313"/>
    </row>
    <row r="619" spans="1:10">
      <c r="A619" s="313"/>
      <c r="B619" s="313"/>
      <c r="C619" s="313"/>
      <c r="D619" s="313"/>
      <c r="E619" s="313"/>
      <c r="F619" s="313"/>
      <c r="G619" s="313"/>
      <c r="H619" s="313"/>
      <c r="I619" s="313"/>
      <c r="J619" s="313"/>
    </row>
    <row r="620" spans="1:10">
      <c r="A620" s="313"/>
      <c r="B620" s="313"/>
      <c r="C620" s="313"/>
      <c r="D620" s="313"/>
      <c r="E620" s="313"/>
      <c r="F620" s="313"/>
      <c r="G620" s="313"/>
      <c r="H620" s="313"/>
      <c r="I620" s="313"/>
      <c r="J620" s="313"/>
    </row>
    <row r="621" spans="1:10">
      <c r="A621" s="313"/>
      <c r="B621" s="313"/>
      <c r="C621" s="313"/>
      <c r="D621" s="313"/>
      <c r="E621" s="313"/>
      <c r="F621" s="313"/>
      <c r="G621" s="313"/>
      <c r="H621" s="313"/>
      <c r="I621" s="313"/>
      <c r="J621" s="313"/>
    </row>
    <row r="622" spans="1:10">
      <c r="A622" s="313"/>
      <c r="B622" s="313"/>
      <c r="C622" s="313"/>
      <c r="D622" s="313"/>
      <c r="E622" s="313"/>
      <c r="F622" s="313"/>
      <c r="G622" s="313"/>
      <c r="H622" s="313"/>
      <c r="I622" s="313"/>
      <c r="J622" s="313"/>
    </row>
    <row r="623" spans="1:10">
      <c r="A623" s="313"/>
      <c r="B623" s="313"/>
      <c r="C623" s="313"/>
      <c r="D623" s="313"/>
      <c r="E623" s="313"/>
      <c r="F623" s="313"/>
      <c r="G623" s="313"/>
      <c r="H623" s="313"/>
      <c r="I623" s="313"/>
      <c r="J623" s="313"/>
    </row>
    <row r="624" spans="1:10">
      <c r="A624" s="313"/>
      <c r="B624" s="313"/>
      <c r="C624" s="313"/>
      <c r="D624" s="313"/>
      <c r="E624" s="313"/>
      <c r="F624" s="313"/>
      <c r="G624" s="313"/>
      <c r="H624" s="313"/>
      <c r="I624" s="313"/>
      <c r="J624" s="313"/>
    </row>
    <row r="625" spans="1:10">
      <c r="A625" s="313"/>
      <c r="B625" s="313"/>
      <c r="C625" s="313"/>
      <c r="D625" s="313"/>
      <c r="E625" s="313"/>
      <c r="F625" s="313"/>
      <c r="G625" s="313"/>
      <c r="H625" s="313"/>
      <c r="I625" s="313"/>
      <c r="J625" s="313"/>
    </row>
    <row r="626" spans="1:10">
      <c r="A626" s="313"/>
      <c r="B626" s="313"/>
      <c r="C626" s="313"/>
      <c r="D626" s="313"/>
      <c r="E626" s="313"/>
      <c r="F626" s="313"/>
      <c r="G626" s="313"/>
      <c r="H626" s="313"/>
      <c r="I626" s="313"/>
      <c r="J626" s="313"/>
    </row>
    <row r="627" spans="1:10">
      <c r="A627" s="313"/>
      <c r="B627" s="313"/>
      <c r="C627" s="313"/>
      <c r="D627" s="313"/>
      <c r="E627" s="313"/>
      <c r="F627" s="313"/>
      <c r="G627" s="313"/>
      <c r="H627" s="313"/>
      <c r="I627" s="313"/>
      <c r="J627" s="313"/>
    </row>
    <row r="628" spans="1:10">
      <c r="A628" s="313"/>
      <c r="B628" s="313"/>
      <c r="C628" s="313"/>
      <c r="D628" s="313"/>
      <c r="E628" s="313"/>
      <c r="F628" s="313"/>
      <c r="G628" s="313"/>
      <c r="H628" s="313"/>
      <c r="I628" s="313"/>
      <c r="J628" s="313"/>
    </row>
    <row r="629" spans="1:10">
      <c r="A629" s="313"/>
      <c r="B629" s="313"/>
      <c r="C629" s="313"/>
      <c r="D629" s="313"/>
      <c r="E629" s="313"/>
      <c r="F629" s="313"/>
      <c r="G629" s="313"/>
      <c r="H629" s="313"/>
      <c r="I629" s="313"/>
      <c r="J629" s="313"/>
    </row>
    <row r="630" spans="1:10">
      <c r="A630" s="313"/>
      <c r="B630" s="313"/>
      <c r="C630" s="313"/>
      <c r="D630" s="313"/>
      <c r="E630" s="313"/>
      <c r="F630" s="313"/>
      <c r="G630" s="313"/>
      <c r="H630" s="313"/>
      <c r="I630" s="313"/>
      <c r="J630" s="313"/>
    </row>
    <row r="631" spans="1:10">
      <c r="A631" s="313"/>
      <c r="B631" s="313"/>
      <c r="C631" s="313"/>
      <c r="D631" s="313"/>
      <c r="E631" s="313"/>
      <c r="F631" s="313"/>
      <c r="G631" s="313"/>
      <c r="H631" s="313"/>
      <c r="I631" s="313"/>
      <c r="J631" s="313"/>
    </row>
    <row r="632" spans="1:10">
      <c r="A632" s="313"/>
      <c r="B632" s="313"/>
      <c r="C632" s="313"/>
      <c r="D632" s="313"/>
      <c r="E632" s="313"/>
      <c r="F632" s="313"/>
      <c r="G632" s="313"/>
      <c r="H632" s="313"/>
      <c r="I632" s="313"/>
      <c r="J632" s="313"/>
    </row>
    <row r="633" spans="1:10">
      <c r="A633" s="313"/>
      <c r="B633" s="313"/>
      <c r="C633" s="313"/>
      <c r="D633" s="313"/>
      <c r="E633" s="313"/>
      <c r="F633" s="313"/>
      <c r="G633" s="313"/>
      <c r="H633" s="313"/>
      <c r="I633" s="313"/>
      <c r="J633" s="313"/>
    </row>
    <row r="634" spans="1:10">
      <c r="A634" s="313"/>
      <c r="B634" s="313"/>
      <c r="C634" s="313"/>
      <c r="D634" s="313"/>
      <c r="E634" s="313"/>
      <c r="F634" s="313"/>
      <c r="G634" s="313"/>
      <c r="H634" s="313"/>
      <c r="I634" s="313"/>
      <c r="J634" s="313"/>
    </row>
    <row r="635" spans="1:10">
      <c r="A635" s="313"/>
      <c r="B635" s="313"/>
      <c r="C635" s="313"/>
      <c r="D635" s="313"/>
      <c r="E635" s="313"/>
      <c r="F635" s="313"/>
      <c r="G635" s="313"/>
      <c r="H635" s="313"/>
      <c r="I635" s="313"/>
      <c r="J635" s="313"/>
    </row>
    <row r="636" spans="1:10">
      <c r="A636" s="313"/>
      <c r="B636" s="313"/>
      <c r="C636" s="313"/>
      <c r="D636" s="313"/>
      <c r="E636" s="313"/>
      <c r="F636" s="313"/>
      <c r="G636" s="313"/>
      <c r="H636" s="313"/>
      <c r="I636" s="313"/>
      <c r="J636" s="313"/>
    </row>
    <row r="637" spans="1:10">
      <c r="A637" s="313"/>
      <c r="B637" s="313"/>
      <c r="C637" s="313"/>
      <c r="D637" s="313"/>
      <c r="E637" s="313"/>
      <c r="F637" s="313"/>
      <c r="G637" s="313"/>
      <c r="H637" s="313"/>
      <c r="I637" s="313"/>
      <c r="J637" s="313"/>
    </row>
    <row r="638" spans="1:10">
      <c r="A638" s="313"/>
      <c r="B638" s="313"/>
      <c r="C638" s="313"/>
      <c r="D638" s="313"/>
      <c r="E638" s="313"/>
      <c r="F638" s="313"/>
      <c r="G638" s="313"/>
      <c r="H638" s="313"/>
      <c r="I638" s="313"/>
      <c r="J638" s="313"/>
    </row>
    <row r="639" spans="1:10">
      <c r="A639" s="313"/>
      <c r="B639" s="313"/>
      <c r="C639" s="313"/>
      <c r="D639" s="313"/>
      <c r="E639" s="313"/>
      <c r="F639" s="313"/>
      <c r="G639" s="313"/>
      <c r="H639" s="313"/>
      <c r="I639" s="313"/>
      <c r="J639" s="313"/>
    </row>
    <row r="640" spans="1:10">
      <c r="A640" s="313"/>
      <c r="B640" s="313"/>
      <c r="C640" s="313"/>
      <c r="D640" s="313"/>
      <c r="E640" s="313"/>
      <c r="F640" s="313"/>
      <c r="G640" s="313"/>
      <c r="H640" s="313"/>
      <c r="I640" s="313"/>
      <c r="J640" s="313"/>
    </row>
    <row r="641" spans="1:10">
      <c r="A641" s="313"/>
      <c r="B641" s="313"/>
      <c r="C641" s="313"/>
      <c r="D641" s="313"/>
      <c r="E641" s="313"/>
      <c r="F641" s="313"/>
      <c r="G641" s="313"/>
      <c r="H641" s="313"/>
      <c r="I641" s="313"/>
      <c r="J641" s="313"/>
    </row>
    <row r="642" spans="1:10">
      <c r="A642" s="313"/>
      <c r="B642" s="313"/>
      <c r="C642" s="313"/>
      <c r="D642" s="313"/>
      <c r="E642" s="313"/>
      <c r="F642" s="313"/>
      <c r="G642" s="313"/>
      <c r="H642" s="313"/>
      <c r="I642" s="313"/>
      <c r="J642" s="313"/>
    </row>
    <row r="643" spans="1:10">
      <c r="A643" s="313"/>
      <c r="B643" s="313"/>
      <c r="C643" s="313"/>
      <c r="D643" s="313"/>
      <c r="E643" s="313"/>
      <c r="F643" s="313"/>
      <c r="G643" s="313"/>
      <c r="H643" s="313"/>
      <c r="I643" s="313"/>
      <c r="J643" s="313"/>
    </row>
    <row r="644" spans="1:10">
      <c r="A644" s="313"/>
      <c r="B644" s="313"/>
      <c r="C644" s="313"/>
      <c r="D644" s="313"/>
      <c r="E644" s="313"/>
      <c r="F644" s="313"/>
      <c r="G644" s="313"/>
      <c r="H644" s="313"/>
      <c r="I644" s="313"/>
      <c r="J644" s="313"/>
    </row>
    <row r="645" spans="1:10">
      <c r="A645" s="313"/>
      <c r="B645" s="313"/>
      <c r="C645" s="313"/>
      <c r="D645" s="313"/>
      <c r="E645" s="313"/>
      <c r="F645" s="313"/>
      <c r="G645" s="313"/>
      <c r="H645" s="313"/>
      <c r="I645" s="313"/>
      <c r="J645" s="313"/>
    </row>
    <row r="646" spans="1:10">
      <c r="A646" s="313"/>
      <c r="B646" s="313"/>
      <c r="C646" s="313"/>
      <c r="D646" s="313"/>
      <c r="E646" s="313"/>
      <c r="F646" s="313"/>
      <c r="G646" s="313"/>
      <c r="H646" s="313"/>
      <c r="I646" s="313"/>
      <c r="J646" s="313"/>
    </row>
    <row r="647" spans="1:10">
      <c r="A647" s="313"/>
      <c r="B647" s="313"/>
      <c r="C647" s="313"/>
      <c r="D647" s="313"/>
      <c r="E647" s="313"/>
      <c r="F647" s="313"/>
      <c r="G647" s="313"/>
      <c r="H647" s="313"/>
      <c r="I647" s="313"/>
      <c r="J647" s="313"/>
    </row>
    <row r="648" spans="1:10">
      <c r="A648" s="313"/>
      <c r="B648" s="313"/>
      <c r="C648" s="313"/>
      <c r="D648" s="313"/>
      <c r="E648" s="313"/>
      <c r="F648" s="313"/>
      <c r="G648" s="313"/>
      <c r="H648" s="313"/>
      <c r="I648" s="313"/>
      <c r="J648" s="313"/>
    </row>
    <row r="649" spans="1:10">
      <c r="A649" s="313"/>
      <c r="B649" s="313"/>
      <c r="C649" s="313"/>
      <c r="D649" s="313"/>
      <c r="E649" s="313"/>
      <c r="F649" s="313"/>
      <c r="G649" s="313"/>
      <c r="H649" s="313"/>
      <c r="I649" s="313"/>
      <c r="J649" s="313"/>
    </row>
    <row r="650" spans="1:10">
      <c r="A650" s="313"/>
      <c r="B650" s="313"/>
      <c r="C650" s="313"/>
      <c r="D650" s="313"/>
      <c r="E650" s="313"/>
      <c r="F650" s="313"/>
      <c r="G650" s="313"/>
      <c r="H650" s="313"/>
      <c r="I650" s="313"/>
      <c r="J650" s="313"/>
    </row>
    <row r="651" spans="1:10">
      <c r="A651" s="313"/>
      <c r="B651" s="313"/>
      <c r="C651" s="313"/>
      <c r="D651" s="313"/>
      <c r="E651" s="313"/>
      <c r="F651" s="313"/>
      <c r="G651" s="313"/>
      <c r="H651" s="313"/>
      <c r="I651" s="313"/>
      <c r="J651" s="313"/>
    </row>
    <row r="652" spans="1:10">
      <c r="A652" s="313"/>
      <c r="B652" s="313"/>
      <c r="C652" s="313"/>
      <c r="D652" s="313"/>
      <c r="E652" s="313"/>
      <c r="F652" s="313"/>
      <c r="G652" s="313"/>
      <c r="H652" s="313"/>
      <c r="I652" s="313"/>
      <c r="J652" s="313"/>
    </row>
    <row r="653" spans="1:10">
      <c r="A653" s="313"/>
      <c r="B653" s="313"/>
      <c r="C653" s="313"/>
      <c r="D653" s="313"/>
      <c r="E653" s="313"/>
      <c r="F653" s="313"/>
      <c r="G653" s="313"/>
      <c r="H653" s="313"/>
      <c r="I653" s="313"/>
      <c r="J653" s="313"/>
    </row>
    <row r="654" spans="1:10">
      <c r="A654" s="313"/>
      <c r="B654" s="313"/>
      <c r="C654" s="313"/>
      <c r="D654" s="313"/>
      <c r="E654" s="313"/>
      <c r="F654" s="313"/>
      <c r="G654" s="313"/>
      <c r="H654" s="313"/>
      <c r="I654" s="313"/>
      <c r="J654" s="313"/>
    </row>
    <row r="655" spans="1:10">
      <c r="A655" s="313"/>
      <c r="B655" s="313"/>
      <c r="C655" s="313"/>
      <c r="D655" s="313"/>
      <c r="E655" s="313"/>
      <c r="F655" s="313"/>
      <c r="G655" s="313"/>
      <c r="H655" s="313"/>
      <c r="I655" s="313"/>
      <c r="J655" s="313"/>
    </row>
    <row r="656" spans="1:10">
      <c r="A656" s="313"/>
      <c r="B656" s="313"/>
      <c r="C656" s="313"/>
      <c r="D656" s="313"/>
      <c r="E656" s="313"/>
      <c r="F656" s="313"/>
      <c r="G656" s="313"/>
      <c r="H656" s="313"/>
      <c r="I656" s="313"/>
      <c r="J656" s="313"/>
    </row>
    <row r="657" spans="1:10">
      <c r="A657" s="313"/>
      <c r="B657" s="313"/>
      <c r="C657" s="313"/>
      <c r="D657" s="313"/>
      <c r="E657" s="313"/>
      <c r="F657" s="313"/>
      <c r="G657" s="313"/>
      <c r="H657" s="313"/>
      <c r="I657" s="313"/>
      <c r="J657" s="313"/>
    </row>
    <row r="658" spans="1:10">
      <c r="A658" s="313"/>
      <c r="B658" s="313"/>
      <c r="C658" s="313"/>
      <c r="D658" s="313"/>
      <c r="E658" s="313"/>
      <c r="F658" s="313"/>
      <c r="G658" s="313"/>
      <c r="H658" s="313"/>
      <c r="I658" s="313"/>
      <c r="J658" s="313"/>
    </row>
    <row r="659" spans="1:10">
      <c r="A659" s="313"/>
      <c r="B659" s="313"/>
      <c r="C659" s="313"/>
      <c r="D659" s="313"/>
      <c r="E659" s="313"/>
      <c r="F659" s="313"/>
      <c r="G659" s="313"/>
      <c r="H659" s="313"/>
      <c r="I659" s="313"/>
      <c r="J659" s="313"/>
    </row>
    <row r="660" spans="1:10">
      <c r="A660" s="313"/>
      <c r="B660" s="313"/>
      <c r="C660" s="313"/>
      <c r="D660" s="313"/>
      <c r="E660" s="313"/>
      <c r="F660" s="313"/>
      <c r="G660" s="313"/>
      <c r="H660" s="313"/>
      <c r="I660" s="313"/>
      <c r="J660" s="313"/>
    </row>
    <row r="661" spans="1:10">
      <c r="A661" s="313"/>
      <c r="B661" s="313"/>
      <c r="C661" s="313"/>
      <c r="D661" s="313"/>
      <c r="E661" s="313"/>
      <c r="F661" s="313"/>
      <c r="G661" s="313"/>
      <c r="H661" s="313"/>
      <c r="I661" s="313"/>
      <c r="J661" s="313"/>
    </row>
    <row r="662" spans="1:10">
      <c r="A662" s="313"/>
      <c r="B662" s="313"/>
      <c r="C662" s="313"/>
      <c r="D662" s="313"/>
      <c r="E662" s="313"/>
      <c r="F662" s="313"/>
      <c r="G662" s="313"/>
      <c r="H662" s="313"/>
      <c r="I662" s="313"/>
      <c r="J662" s="313"/>
    </row>
    <row r="663" spans="1:10">
      <c r="A663" s="313"/>
      <c r="B663" s="313"/>
      <c r="C663" s="313"/>
      <c r="D663" s="313"/>
      <c r="E663" s="313"/>
      <c r="F663" s="313"/>
      <c r="G663" s="313"/>
      <c r="H663" s="313"/>
      <c r="I663" s="313"/>
      <c r="J663" s="313"/>
    </row>
    <row r="664" spans="1:10">
      <c r="A664" s="313"/>
      <c r="B664" s="313"/>
      <c r="C664" s="313"/>
      <c r="D664" s="313"/>
      <c r="E664" s="313"/>
      <c r="F664" s="313"/>
      <c r="G664" s="313"/>
      <c r="H664" s="313"/>
      <c r="I664" s="313"/>
      <c r="J664" s="313"/>
    </row>
    <row r="665" spans="1:10">
      <c r="A665" s="313"/>
      <c r="B665" s="313"/>
      <c r="C665" s="313"/>
      <c r="D665" s="313"/>
      <c r="E665" s="313"/>
      <c r="F665" s="313"/>
      <c r="G665" s="313"/>
      <c r="H665" s="313"/>
      <c r="I665" s="313"/>
      <c r="J665" s="313"/>
    </row>
    <row r="666" spans="1:10">
      <c r="A666" s="313"/>
      <c r="B666" s="313"/>
      <c r="C666" s="313"/>
      <c r="D666" s="313"/>
      <c r="E666" s="313"/>
      <c r="F666" s="313"/>
      <c r="G666" s="313"/>
      <c r="H666" s="313"/>
      <c r="I666" s="313"/>
      <c r="J666" s="313"/>
    </row>
    <row r="667" spans="1:10">
      <c r="A667" s="313"/>
      <c r="B667" s="313"/>
      <c r="C667" s="313"/>
      <c r="D667" s="313"/>
      <c r="E667" s="313"/>
      <c r="F667" s="313"/>
      <c r="G667" s="313"/>
      <c r="H667" s="313"/>
      <c r="I667" s="313"/>
      <c r="J667" s="313"/>
    </row>
    <row r="668" spans="1:10">
      <c r="A668" s="313"/>
      <c r="B668" s="313"/>
      <c r="C668" s="313"/>
      <c r="D668" s="313"/>
      <c r="E668" s="313"/>
      <c r="F668" s="313"/>
      <c r="G668" s="313"/>
      <c r="H668" s="313"/>
      <c r="I668" s="313"/>
      <c r="J668" s="313"/>
    </row>
    <row r="669" spans="1:10">
      <c r="A669" s="313"/>
      <c r="B669" s="313"/>
      <c r="C669" s="313"/>
      <c r="D669" s="313"/>
      <c r="E669" s="313"/>
      <c r="F669" s="313"/>
      <c r="G669" s="313"/>
      <c r="H669" s="313"/>
      <c r="I669" s="313"/>
      <c r="J669" s="313"/>
    </row>
    <row r="670" spans="1:10">
      <c r="A670" s="313"/>
      <c r="B670" s="313"/>
      <c r="C670" s="313"/>
      <c r="D670" s="313"/>
      <c r="E670" s="313"/>
      <c r="F670" s="313"/>
      <c r="G670" s="313"/>
      <c r="H670" s="313"/>
      <c r="I670" s="313"/>
      <c r="J670" s="313"/>
    </row>
    <row r="671" spans="1:10">
      <c r="A671" s="313"/>
      <c r="B671" s="313"/>
      <c r="C671" s="313"/>
      <c r="D671" s="313"/>
      <c r="E671" s="313"/>
      <c r="F671" s="313"/>
      <c r="G671" s="313"/>
      <c r="H671" s="313"/>
      <c r="I671" s="313"/>
      <c r="J671" s="313"/>
    </row>
    <row r="672" spans="1:10">
      <c r="A672" s="313"/>
      <c r="B672" s="313"/>
      <c r="C672" s="313"/>
      <c r="D672" s="313"/>
      <c r="E672" s="313"/>
      <c r="F672" s="313"/>
      <c r="G672" s="313"/>
      <c r="H672" s="313"/>
      <c r="I672" s="313"/>
      <c r="J672" s="313"/>
    </row>
    <row r="673" spans="1:10">
      <c r="A673" s="313"/>
      <c r="B673" s="313"/>
      <c r="C673" s="313"/>
      <c r="D673" s="313"/>
      <c r="E673" s="313"/>
      <c r="F673" s="313"/>
      <c r="G673" s="313"/>
      <c r="H673" s="313"/>
      <c r="I673" s="313"/>
      <c r="J673" s="313"/>
    </row>
    <row r="674" spans="1:10">
      <c r="A674" s="313"/>
      <c r="B674" s="313"/>
      <c r="C674" s="313"/>
      <c r="D674" s="313"/>
      <c r="E674" s="313"/>
      <c r="F674" s="313"/>
      <c r="G674" s="313"/>
      <c r="H674" s="313"/>
      <c r="I674" s="313"/>
      <c r="J674" s="313"/>
    </row>
    <row r="675" spans="1:10">
      <c r="A675" s="313"/>
      <c r="B675" s="313"/>
      <c r="C675" s="313"/>
      <c r="D675" s="313"/>
      <c r="E675" s="313"/>
      <c r="F675" s="313"/>
      <c r="G675" s="313"/>
      <c r="H675" s="313"/>
      <c r="I675" s="313"/>
      <c r="J675" s="313"/>
    </row>
    <row r="676" spans="1:10">
      <c r="A676" s="313"/>
      <c r="B676" s="313"/>
      <c r="C676" s="313"/>
      <c r="D676" s="313"/>
      <c r="E676" s="313"/>
      <c r="F676" s="313"/>
      <c r="G676" s="313"/>
      <c r="H676" s="313"/>
      <c r="I676" s="313"/>
      <c r="J676" s="313"/>
    </row>
    <row r="677" spans="1:10">
      <c r="A677" s="313"/>
      <c r="B677" s="313"/>
      <c r="C677" s="313"/>
      <c r="D677" s="313"/>
      <c r="E677" s="313"/>
      <c r="F677" s="313"/>
      <c r="G677" s="313"/>
      <c r="H677" s="313"/>
      <c r="I677" s="313"/>
      <c r="J677" s="313"/>
    </row>
    <row r="678" spans="1:10">
      <c r="A678" s="313"/>
      <c r="B678" s="313"/>
      <c r="C678" s="313"/>
      <c r="D678" s="313"/>
      <c r="E678" s="313"/>
      <c r="F678" s="313"/>
      <c r="G678" s="313"/>
      <c r="H678" s="313"/>
      <c r="I678" s="313"/>
      <c r="J678" s="313"/>
    </row>
    <row r="679" spans="1:10">
      <c r="A679" s="313"/>
      <c r="B679" s="313"/>
      <c r="C679" s="313"/>
      <c r="D679" s="313"/>
      <c r="E679" s="313"/>
      <c r="F679" s="313"/>
      <c r="G679" s="313"/>
      <c r="H679" s="313"/>
      <c r="I679" s="313"/>
      <c r="J679" s="313"/>
    </row>
    <row r="680" spans="1:10">
      <c r="A680" s="313"/>
      <c r="B680" s="313"/>
      <c r="C680" s="313"/>
      <c r="D680" s="313"/>
      <c r="E680" s="313"/>
      <c r="F680" s="313"/>
      <c r="G680" s="313"/>
      <c r="H680" s="313"/>
      <c r="I680" s="313"/>
      <c r="J680" s="313"/>
    </row>
    <row r="681" spans="1:10">
      <c r="A681" s="313"/>
      <c r="B681" s="313"/>
      <c r="C681" s="313"/>
      <c r="D681" s="313"/>
      <c r="E681" s="313"/>
      <c r="F681" s="313"/>
      <c r="G681" s="313"/>
      <c r="H681" s="313"/>
      <c r="I681" s="313"/>
      <c r="J681" s="313"/>
    </row>
    <row r="682" spans="1:10">
      <c r="A682" s="313"/>
      <c r="B682" s="313"/>
      <c r="C682" s="313"/>
      <c r="D682" s="313"/>
      <c r="E682" s="313"/>
      <c r="F682" s="313"/>
      <c r="G682" s="313"/>
      <c r="H682" s="313"/>
      <c r="I682" s="313"/>
      <c r="J682" s="313"/>
    </row>
    <row r="683" spans="1:10">
      <c r="A683" s="313"/>
      <c r="B683" s="313"/>
      <c r="C683" s="313"/>
      <c r="D683" s="313"/>
      <c r="E683" s="313"/>
      <c r="F683" s="313"/>
      <c r="G683" s="313"/>
      <c r="H683" s="313"/>
      <c r="I683" s="313"/>
      <c r="J683" s="313"/>
    </row>
    <row r="684" spans="1:10">
      <c r="A684" s="313"/>
      <c r="B684" s="313"/>
      <c r="C684" s="313"/>
      <c r="D684" s="313"/>
      <c r="E684" s="313"/>
      <c r="F684" s="313"/>
      <c r="G684" s="313"/>
      <c r="H684" s="313"/>
      <c r="I684" s="313"/>
      <c r="J684" s="313"/>
    </row>
    <row r="685" spans="1:10">
      <c r="A685" s="313"/>
      <c r="B685" s="313"/>
      <c r="C685" s="313"/>
      <c r="D685" s="313"/>
      <c r="E685" s="313"/>
      <c r="F685" s="313"/>
      <c r="G685" s="313"/>
      <c r="H685" s="313"/>
      <c r="I685" s="313"/>
      <c r="J685" s="313"/>
    </row>
    <row r="686" spans="1:10">
      <c r="A686" s="313"/>
      <c r="B686" s="313"/>
      <c r="C686" s="313"/>
      <c r="D686" s="313"/>
      <c r="E686" s="313"/>
      <c r="F686" s="313"/>
      <c r="G686" s="313"/>
      <c r="H686" s="313"/>
      <c r="I686" s="313"/>
      <c r="J686" s="313"/>
    </row>
    <row r="687" spans="1:10">
      <c r="A687" s="313"/>
      <c r="B687" s="313"/>
      <c r="C687" s="313"/>
      <c r="D687" s="313"/>
      <c r="E687" s="313"/>
      <c r="F687" s="313"/>
      <c r="G687" s="313"/>
      <c r="H687" s="313"/>
      <c r="I687" s="313"/>
      <c r="J687" s="313"/>
    </row>
    <row r="688" spans="1:10">
      <c r="A688" s="313"/>
      <c r="B688" s="313"/>
      <c r="C688" s="313"/>
      <c r="D688" s="313"/>
      <c r="E688" s="313"/>
      <c r="F688" s="313"/>
      <c r="G688" s="313"/>
      <c r="H688" s="313"/>
      <c r="I688" s="313"/>
      <c r="J688" s="313"/>
    </row>
    <row r="689" spans="1:10">
      <c r="A689" s="313"/>
      <c r="B689" s="313"/>
      <c r="C689" s="313"/>
      <c r="D689" s="313"/>
      <c r="E689" s="313"/>
      <c r="F689" s="313"/>
      <c r="G689" s="313"/>
      <c r="H689" s="313"/>
      <c r="I689" s="313"/>
      <c r="J689" s="313"/>
    </row>
    <row r="690" spans="1:10">
      <c r="A690" s="313"/>
      <c r="B690" s="313"/>
      <c r="C690" s="313"/>
      <c r="D690" s="313"/>
      <c r="E690" s="313"/>
      <c r="F690" s="313"/>
      <c r="G690" s="313"/>
      <c r="H690" s="313"/>
      <c r="I690" s="313"/>
      <c r="J690" s="313"/>
    </row>
    <row r="691" spans="1:10">
      <c r="A691" s="313"/>
      <c r="B691" s="313"/>
      <c r="C691" s="313"/>
      <c r="D691" s="313"/>
      <c r="E691" s="313"/>
      <c r="F691" s="313"/>
      <c r="G691" s="313"/>
      <c r="H691" s="313"/>
      <c r="I691" s="313"/>
      <c r="J691" s="313"/>
    </row>
    <row r="692" spans="1:10">
      <c r="A692" s="313"/>
      <c r="B692" s="313"/>
      <c r="C692" s="313"/>
      <c r="D692" s="313"/>
      <c r="E692" s="313"/>
      <c r="F692" s="313"/>
      <c r="G692" s="313"/>
      <c r="H692" s="313"/>
      <c r="I692" s="313"/>
      <c r="J692" s="313"/>
    </row>
    <row r="693" spans="1:10">
      <c r="A693" s="313"/>
      <c r="B693" s="313"/>
      <c r="C693" s="313"/>
      <c r="D693" s="313"/>
      <c r="E693" s="313"/>
      <c r="F693" s="313"/>
      <c r="G693" s="313"/>
      <c r="H693" s="313"/>
      <c r="I693" s="313"/>
      <c r="J693" s="313"/>
    </row>
    <row r="694" spans="1:10">
      <c r="A694" s="313"/>
      <c r="B694" s="313"/>
      <c r="C694" s="313"/>
      <c r="D694" s="313"/>
      <c r="E694" s="313"/>
      <c r="F694" s="313"/>
      <c r="G694" s="313"/>
      <c r="H694" s="313"/>
      <c r="I694" s="313"/>
      <c r="J694" s="313"/>
    </row>
    <row r="695" spans="1:10">
      <c r="A695" s="313"/>
      <c r="B695" s="313"/>
      <c r="C695" s="313"/>
      <c r="D695" s="313"/>
      <c r="E695" s="313"/>
      <c r="F695" s="313"/>
      <c r="G695" s="313"/>
      <c r="H695" s="313"/>
      <c r="I695" s="313"/>
      <c r="J695" s="313"/>
    </row>
    <row r="696" spans="1:10">
      <c r="A696" s="313"/>
      <c r="B696" s="313"/>
      <c r="C696" s="313"/>
      <c r="D696" s="313"/>
      <c r="E696" s="313"/>
      <c r="F696" s="313"/>
      <c r="G696" s="313"/>
      <c r="H696" s="313"/>
      <c r="I696" s="313"/>
      <c r="J696" s="313"/>
    </row>
    <row r="697" spans="1:10">
      <c r="A697" s="313"/>
      <c r="B697" s="313"/>
      <c r="C697" s="313"/>
      <c r="D697" s="313"/>
      <c r="E697" s="313"/>
      <c r="F697" s="313"/>
      <c r="G697" s="313"/>
      <c r="H697" s="313"/>
      <c r="I697" s="313"/>
      <c r="J697" s="313"/>
    </row>
    <row r="698" spans="1:10">
      <c r="A698" s="313"/>
      <c r="B698" s="313"/>
      <c r="C698" s="313"/>
      <c r="D698" s="313"/>
      <c r="E698" s="313"/>
      <c r="F698" s="313"/>
      <c r="G698" s="313"/>
      <c r="H698" s="313"/>
      <c r="I698" s="313"/>
      <c r="J698" s="313"/>
    </row>
    <row r="699" spans="1:10">
      <c r="A699" s="313"/>
      <c r="B699" s="313"/>
      <c r="C699" s="313"/>
      <c r="D699" s="313"/>
      <c r="E699" s="313"/>
      <c r="F699" s="313"/>
      <c r="G699" s="313"/>
      <c r="H699" s="313"/>
      <c r="I699" s="313"/>
      <c r="J699" s="313"/>
    </row>
    <row r="700" spans="1:10">
      <c r="A700" s="313"/>
      <c r="B700" s="313"/>
      <c r="C700" s="313"/>
      <c r="D700" s="313"/>
      <c r="E700" s="313"/>
      <c r="F700" s="313"/>
      <c r="G700" s="313"/>
      <c r="H700" s="313"/>
      <c r="I700" s="313"/>
      <c r="J700" s="313"/>
    </row>
    <row r="701" spans="1:10">
      <c r="A701" s="313"/>
      <c r="B701" s="313"/>
      <c r="C701" s="313"/>
      <c r="D701" s="313"/>
      <c r="E701" s="313"/>
      <c r="F701" s="313"/>
      <c r="G701" s="313"/>
      <c r="H701" s="313"/>
      <c r="I701" s="313"/>
      <c r="J701" s="313"/>
    </row>
    <row r="702" spans="1:10">
      <c r="A702" s="313"/>
      <c r="B702" s="313"/>
      <c r="C702" s="313"/>
      <c r="D702" s="313"/>
      <c r="E702" s="313"/>
      <c r="F702" s="313"/>
      <c r="G702" s="313"/>
      <c r="H702" s="313"/>
      <c r="I702" s="313"/>
      <c r="J702" s="313"/>
    </row>
    <row r="703" spans="1:10">
      <c r="A703" s="313"/>
      <c r="B703" s="313"/>
      <c r="C703" s="313"/>
      <c r="D703" s="313"/>
      <c r="E703" s="313"/>
      <c r="F703" s="313"/>
      <c r="G703" s="313"/>
      <c r="H703" s="313"/>
      <c r="I703" s="313"/>
      <c r="J703" s="313"/>
    </row>
    <row r="704" spans="1:10">
      <c r="A704" s="313"/>
      <c r="B704" s="313"/>
      <c r="C704" s="313"/>
      <c r="D704" s="313"/>
      <c r="E704" s="313"/>
      <c r="F704" s="313"/>
      <c r="G704" s="313"/>
      <c r="H704" s="313"/>
      <c r="I704" s="313"/>
      <c r="J704" s="313"/>
    </row>
    <row r="705" spans="1:10">
      <c r="A705" s="313"/>
      <c r="B705" s="313"/>
      <c r="C705" s="313"/>
      <c r="D705" s="313"/>
      <c r="E705" s="313"/>
      <c r="F705" s="313"/>
      <c r="G705" s="313"/>
      <c r="H705" s="313"/>
      <c r="I705" s="313"/>
      <c r="J705" s="313"/>
    </row>
    <row r="706" spans="1:10">
      <c r="A706" s="313"/>
      <c r="B706" s="313"/>
      <c r="C706" s="313"/>
      <c r="D706" s="313"/>
      <c r="E706" s="313"/>
      <c r="F706" s="313"/>
      <c r="G706" s="313"/>
      <c r="H706" s="313"/>
      <c r="I706" s="313"/>
      <c r="J706" s="313"/>
    </row>
    <row r="707" spans="1:10">
      <c r="A707" s="313"/>
      <c r="B707" s="313"/>
      <c r="C707" s="313"/>
      <c r="D707" s="313"/>
      <c r="E707" s="313"/>
      <c r="F707" s="313"/>
      <c r="G707" s="313"/>
      <c r="H707" s="313"/>
      <c r="I707" s="313"/>
      <c r="J707" s="313"/>
    </row>
    <row r="708" spans="1:10">
      <c r="A708" s="313"/>
      <c r="B708" s="313"/>
      <c r="C708" s="313"/>
      <c r="D708" s="313"/>
      <c r="E708" s="313"/>
      <c r="F708" s="313"/>
      <c r="G708" s="313"/>
      <c r="H708" s="313"/>
      <c r="I708" s="313"/>
      <c r="J708" s="313"/>
    </row>
    <row r="709" spans="1:10">
      <c r="A709" s="313"/>
      <c r="B709" s="313"/>
      <c r="C709" s="313"/>
      <c r="D709" s="313"/>
      <c r="E709" s="313"/>
      <c r="F709" s="313"/>
      <c r="G709" s="313"/>
      <c r="H709" s="313"/>
      <c r="I709" s="313"/>
      <c r="J709" s="313"/>
    </row>
    <row r="710" spans="1:10">
      <c r="A710" s="313"/>
      <c r="B710" s="313"/>
      <c r="C710" s="313"/>
      <c r="D710" s="313"/>
      <c r="E710" s="313"/>
      <c r="F710" s="313"/>
      <c r="G710" s="313"/>
      <c r="H710" s="313"/>
      <c r="I710" s="313"/>
      <c r="J710" s="313"/>
    </row>
    <row r="711" spans="1:10">
      <c r="A711" s="313"/>
      <c r="B711" s="313"/>
      <c r="C711" s="313"/>
      <c r="D711" s="313"/>
      <c r="E711" s="313"/>
      <c r="F711" s="313"/>
      <c r="G711" s="313"/>
      <c r="H711" s="313"/>
      <c r="I711" s="313"/>
      <c r="J711" s="313"/>
    </row>
    <row r="712" spans="1:10">
      <c r="A712" s="313"/>
      <c r="B712" s="313"/>
      <c r="C712" s="313"/>
      <c r="D712" s="313"/>
      <c r="E712" s="313"/>
      <c r="F712" s="313"/>
      <c r="G712" s="313"/>
      <c r="H712" s="313"/>
      <c r="I712" s="313"/>
      <c r="J712" s="313"/>
    </row>
    <row r="713" spans="1:10">
      <c r="A713" s="313"/>
      <c r="B713" s="313"/>
      <c r="C713" s="313"/>
      <c r="D713" s="313"/>
      <c r="E713" s="313"/>
      <c r="F713" s="313"/>
      <c r="G713" s="313"/>
      <c r="H713" s="313"/>
      <c r="I713" s="313"/>
      <c r="J713" s="313"/>
    </row>
    <row r="714" spans="1:10">
      <c r="A714" s="313"/>
      <c r="B714" s="313"/>
      <c r="C714" s="313"/>
      <c r="D714" s="313"/>
      <c r="E714" s="313"/>
      <c r="F714" s="313"/>
      <c r="G714" s="313"/>
      <c r="H714" s="313"/>
      <c r="I714" s="313"/>
      <c r="J714" s="313"/>
    </row>
    <row r="715" spans="1:10">
      <c r="A715" s="313"/>
      <c r="B715" s="313"/>
      <c r="C715" s="313"/>
      <c r="D715" s="313"/>
      <c r="E715" s="313"/>
      <c r="F715" s="313"/>
      <c r="G715" s="313"/>
      <c r="H715" s="313"/>
      <c r="I715" s="313"/>
      <c r="J715" s="313"/>
    </row>
    <row r="716" spans="1:10">
      <c r="A716" s="313"/>
      <c r="B716" s="313"/>
      <c r="C716" s="313"/>
      <c r="D716" s="313"/>
      <c r="E716" s="313"/>
      <c r="F716" s="313"/>
      <c r="G716" s="313"/>
      <c r="H716" s="313"/>
      <c r="I716" s="313"/>
      <c r="J716" s="313"/>
    </row>
    <row r="717" spans="1:10">
      <c r="A717" s="313"/>
      <c r="B717" s="313"/>
      <c r="C717" s="313"/>
      <c r="D717" s="313"/>
      <c r="E717" s="313"/>
      <c r="F717" s="313"/>
      <c r="G717" s="313"/>
      <c r="H717" s="313"/>
      <c r="I717" s="313"/>
      <c r="J717" s="313"/>
    </row>
    <row r="718" spans="1:10">
      <c r="A718" s="313"/>
      <c r="B718" s="313"/>
      <c r="C718" s="313"/>
      <c r="D718" s="313"/>
      <c r="E718" s="313"/>
      <c r="F718" s="313"/>
      <c r="G718" s="313"/>
      <c r="H718" s="313"/>
      <c r="I718" s="313"/>
      <c r="J718" s="313"/>
    </row>
    <row r="719" spans="1:10">
      <c r="A719" s="313"/>
      <c r="B719" s="313"/>
      <c r="C719" s="313"/>
      <c r="D719" s="313"/>
      <c r="E719" s="313"/>
      <c r="F719" s="313"/>
      <c r="G719" s="313"/>
      <c r="H719" s="313"/>
      <c r="I719" s="313"/>
      <c r="J719" s="313"/>
    </row>
    <row r="720" spans="1:10">
      <c r="A720" s="313"/>
      <c r="B720" s="313"/>
      <c r="C720" s="313"/>
      <c r="D720" s="313"/>
      <c r="E720" s="313"/>
      <c r="F720" s="313"/>
      <c r="G720" s="313"/>
      <c r="H720" s="313"/>
      <c r="I720" s="313"/>
      <c r="J720" s="313"/>
    </row>
    <row r="721" spans="1:10">
      <c r="A721" s="313"/>
      <c r="B721" s="313"/>
      <c r="C721" s="313"/>
      <c r="D721" s="313"/>
      <c r="E721" s="313"/>
      <c r="F721" s="313"/>
      <c r="G721" s="313"/>
      <c r="H721" s="313"/>
      <c r="I721" s="313"/>
      <c r="J721" s="313"/>
    </row>
    <row r="722" spans="1:10">
      <c r="A722" s="313"/>
      <c r="B722" s="313"/>
      <c r="C722" s="313"/>
      <c r="D722" s="313"/>
      <c r="E722" s="313"/>
      <c r="F722" s="313"/>
      <c r="G722" s="313"/>
      <c r="H722" s="313"/>
      <c r="I722" s="313"/>
      <c r="J722" s="313"/>
    </row>
    <row r="723" spans="1:10">
      <c r="A723" s="313"/>
      <c r="B723" s="313"/>
      <c r="C723" s="313"/>
      <c r="D723" s="313"/>
      <c r="E723" s="313"/>
      <c r="F723" s="313"/>
      <c r="G723" s="313"/>
      <c r="H723" s="313"/>
      <c r="I723" s="313"/>
      <c r="J723" s="313"/>
    </row>
    <row r="724" spans="1:10">
      <c r="A724" s="313"/>
      <c r="B724" s="313"/>
      <c r="C724" s="313"/>
      <c r="D724" s="313"/>
      <c r="E724" s="313"/>
      <c r="F724" s="313"/>
      <c r="G724" s="313"/>
      <c r="H724" s="313"/>
      <c r="I724" s="313"/>
      <c r="J724" s="313"/>
    </row>
    <row r="725" spans="1:10">
      <c r="A725" s="313"/>
      <c r="B725" s="313"/>
      <c r="C725" s="313"/>
      <c r="D725" s="313"/>
      <c r="E725" s="313"/>
      <c r="F725" s="313"/>
      <c r="G725" s="313"/>
      <c r="H725" s="313"/>
      <c r="I725" s="313"/>
      <c r="J725" s="313"/>
    </row>
    <row r="726" spans="1:10">
      <c r="A726" s="313"/>
      <c r="B726" s="313"/>
      <c r="C726" s="313"/>
      <c r="D726" s="313"/>
      <c r="E726" s="313"/>
      <c r="F726" s="313"/>
      <c r="G726" s="313"/>
      <c r="H726" s="313"/>
      <c r="I726" s="313"/>
      <c r="J726" s="313"/>
    </row>
    <row r="727" spans="1:10">
      <c r="A727" s="313"/>
      <c r="B727" s="313"/>
      <c r="C727" s="313"/>
      <c r="D727" s="313"/>
      <c r="E727" s="313"/>
      <c r="F727" s="313"/>
      <c r="G727" s="313"/>
      <c r="H727" s="313"/>
      <c r="I727" s="313"/>
      <c r="J727" s="313"/>
    </row>
    <row r="728" spans="1:10">
      <c r="A728" s="313"/>
      <c r="B728" s="313"/>
      <c r="C728" s="313"/>
      <c r="D728" s="313"/>
      <c r="E728" s="313"/>
      <c r="F728" s="313"/>
      <c r="G728" s="313"/>
      <c r="H728" s="313"/>
      <c r="I728" s="313"/>
      <c r="J728" s="313"/>
    </row>
    <row r="729" spans="1:10">
      <c r="A729" s="313"/>
      <c r="B729" s="313"/>
      <c r="C729" s="313"/>
      <c r="D729" s="313"/>
      <c r="E729" s="313"/>
      <c r="F729" s="313"/>
      <c r="G729" s="313"/>
      <c r="H729" s="313"/>
      <c r="I729" s="313"/>
      <c r="J729" s="313"/>
    </row>
    <row r="730" spans="1:10">
      <c r="A730" s="313"/>
      <c r="B730" s="313"/>
      <c r="C730" s="313"/>
      <c r="D730" s="313"/>
      <c r="E730" s="313"/>
      <c r="F730" s="313"/>
      <c r="G730" s="313"/>
      <c r="H730" s="313"/>
      <c r="I730" s="313"/>
      <c r="J730" s="313"/>
    </row>
    <row r="731" spans="1:10">
      <c r="A731" s="313"/>
      <c r="B731" s="313"/>
      <c r="C731" s="313"/>
      <c r="D731" s="313"/>
      <c r="E731" s="313"/>
      <c r="F731" s="313"/>
      <c r="G731" s="313"/>
      <c r="H731" s="313"/>
      <c r="I731" s="313"/>
      <c r="J731" s="313"/>
    </row>
    <row r="732" spans="1:10">
      <c r="A732" s="313"/>
      <c r="B732" s="313"/>
      <c r="C732" s="313"/>
      <c r="D732" s="313"/>
      <c r="E732" s="313"/>
      <c r="F732" s="313"/>
      <c r="G732" s="313"/>
      <c r="H732" s="313"/>
      <c r="I732" s="313"/>
      <c r="J732" s="313"/>
    </row>
    <row r="733" spans="1:10">
      <c r="A733" s="313"/>
      <c r="B733" s="313"/>
      <c r="C733" s="313"/>
      <c r="D733" s="313"/>
      <c r="E733" s="313"/>
      <c r="F733" s="313"/>
      <c r="G733" s="313"/>
      <c r="H733" s="313"/>
      <c r="I733" s="313"/>
      <c r="J733" s="313"/>
    </row>
    <row r="734" spans="1:10">
      <c r="A734" s="313"/>
      <c r="B734" s="313"/>
      <c r="C734" s="313"/>
      <c r="D734" s="313"/>
      <c r="E734" s="313"/>
      <c r="F734" s="313"/>
      <c r="G734" s="313"/>
      <c r="H734" s="313"/>
      <c r="I734" s="313"/>
      <c r="J734" s="313"/>
    </row>
    <row r="735" spans="1:10">
      <c r="A735" s="313"/>
      <c r="B735" s="313"/>
      <c r="C735" s="313"/>
      <c r="D735" s="313"/>
      <c r="E735" s="313"/>
      <c r="F735" s="313"/>
      <c r="G735" s="313"/>
      <c r="H735" s="313"/>
      <c r="I735" s="313"/>
      <c r="J735" s="313"/>
    </row>
    <row r="736" spans="1:10">
      <c r="A736" s="313"/>
      <c r="B736" s="313"/>
      <c r="C736" s="313"/>
      <c r="D736" s="313"/>
      <c r="E736" s="313"/>
      <c r="F736" s="313"/>
      <c r="G736" s="313"/>
      <c r="H736" s="313"/>
      <c r="I736" s="313"/>
      <c r="J736" s="313"/>
    </row>
    <row r="737" spans="1:10">
      <c r="A737" s="313"/>
      <c r="B737" s="313"/>
      <c r="C737" s="313"/>
      <c r="D737" s="313"/>
      <c r="E737" s="313"/>
      <c r="F737" s="313"/>
      <c r="G737" s="313"/>
      <c r="H737" s="313"/>
      <c r="I737" s="313"/>
      <c r="J737" s="313"/>
    </row>
    <row r="738" spans="1:10">
      <c r="A738" s="313"/>
      <c r="B738" s="313"/>
      <c r="C738" s="313"/>
      <c r="D738" s="313"/>
      <c r="E738" s="313"/>
      <c r="F738" s="313"/>
      <c r="G738" s="313"/>
      <c r="H738" s="313"/>
      <c r="I738" s="313"/>
      <c r="J738" s="313"/>
    </row>
    <row r="739" spans="1:10">
      <c r="A739" s="313"/>
      <c r="B739" s="313"/>
      <c r="C739" s="313"/>
      <c r="D739" s="313"/>
      <c r="E739" s="313"/>
      <c r="F739" s="313"/>
      <c r="G739" s="313"/>
      <c r="H739" s="313"/>
      <c r="I739" s="313"/>
      <c r="J739" s="313"/>
    </row>
    <row r="740" spans="1:10">
      <c r="A740" s="313"/>
      <c r="B740" s="313"/>
      <c r="C740" s="313"/>
      <c r="D740" s="313"/>
      <c r="E740" s="313"/>
      <c r="F740" s="313"/>
      <c r="G740" s="313"/>
      <c r="H740" s="313"/>
      <c r="I740" s="313"/>
      <c r="J740" s="313"/>
    </row>
    <row r="741" spans="1:10">
      <c r="A741" s="313"/>
      <c r="B741" s="313"/>
      <c r="C741" s="313"/>
      <c r="D741" s="313"/>
      <c r="E741" s="313"/>
      <c r="F741" s="313"/>
      <c r="G741" s="313"/>
      <c r="H741" s="313"/>
      <c r="I741" s="313"/>
      <c r="J741" s="313"/>
    </row>
    <row r="742" spans="1:10">
      <c r="A742" s="313"/>
      <c r="B742" s="313"/>
      <c r="C742" s="313"/>
      <c r="D742" s="313"/>
      <c r="E742" s="313"/>
      <c r="F742" s="313"/>
      <c r="G742" s="313"/>
      <c r="H742" s="313"/>
      <c r="I742" s="313"/>
      <c r="J742" s="313"/>
    </row>
    <row r="743" spans="1:10">
      <c r="A743" s="313"/>
      <c r="B743" s="313"/>
      <c r="C743" s="313"/>
      <c r="D743" s="313"/>
      <c r="E743" s="313"/>
      <c r="F743" s="313"/>
      <c r="G743" s="313"/>
      <c r="H743" s="313"/>
      <c r="I743" s="313"/>
      <c r="J743" s="313"/>
    </row>
    <row r="744" spans="1:10">
      <c r="A744" s="313"/>
      <c r="B744" s="313"/>
      <c r="C744" s="313"/>
      <c r="D744" s="313"/>
      <c r="E744" s="313"/>
      <c r="F744" s="313"/>
      <c r="G744" s="313"/>
      <c r="H744" s="313"/>
      <c r="I744" s="313"/>
      <c r="J744" s="313"/>
    </row>
    <row r="745" spans="1:10">
      <c r="A745" s="313"/>
      <c r="B745" s="313"/>
      <c r="C745" s="313"/>
      <c r="D745" s="313"/>
      <c r="E745" s="313"/>
      <c r="F745" s="313"/>
      <c r="G745" s="313"/>
      <c r="H745" s="313"/>
      <c r="I745" s="313"/>
      <c r="J745" s="313"/>
    </row>
    <row r="746" spans="1:10">
      <c r="A746" s="313"/>
      <c r="B746" s="313"/>
      <c r="C746" s="313"/>
      <c r="D746" s="313"/>
      <c r="E746" s="313"/>
      <c r="F746" s="313"/>
      <c r="G746" s="313"/>
      <c r="H746" s="313"/>
      <c r="I746" s="313"/>
      <c r="J746" s="313"/>
    </row>
    <row r="747" spans="1:10">
      <c r="A747" s="313"/>
      <c r="B747" s="313"/>
      <c r="C747" s="313"/>
      <c r="D747" s="313"/>
      <c r="E747" s="313"/>
      <c r="F747" s="313"/>
      <c r="G747" s="313"/>
      <c r="H747" s="313"/>
      <c r="I747" s="313"/>
      <c r="J747" s="313"/>
    </row>
    <row r="748" spans="1:10">
      <c r="A748" s="313"/>
      <c r="B748" s="313"/>
      <c r="C748" s="313"/>
      <c r="D748" s="313"/>
      <c r="E748" s="313"/>
      <c r="F748" s="313"/>
      <c r="G748" s="313"/>
      <c r="H748" s="313"/>
      <c r="I748" s="313"/>
      <c r="J748" s="313"/>
    </row>
    <row r="749" spans="1:10">
      <c r="A749" s="313"/>
      <c r="B749" s="313"/>
      <c r="C749" s="313"/>
      <c r="D749" s="313"/>
      <c r="E749" s="313"/>
      <c r="F749" s="313"/>
      <c r="G749" s="313"/>
      <c r="H749" s="313"/>
      <c r="I749" s="313"/>
      <c r="J749" s="313"/>
    </row>
    <row r="750" spans="1:10">
      <c r="A750" s="313"/>
      <c r="B750" s="313"/>
      <c r="C750" s="313"/>
      <c r="D750" s="313"/>
      <c r="E750" s="313"/>
      <c r="F750" s="313"/>
      <c r="G750" s="313"/>
      <c r="H750" s="313"/>
      <c r="I750" s="313"/>
      <c r="J750" s="313"/>
    </row>
    <row r="751" spans="1:10">
      <c r="A751" s="313"/>
      <c r="B751" s="313"/>
      <c r="C751" s="313"/>
      <c r="D751" s="313"/>
      <c r="E751" s="313"/>
      <c r="F751" s="313"/>
      <c r="G751" s="313"/>
      <c r="H751" s="313"/>
      <c r="I751" s="313"/>
      <c r="J751" s="313"/>
    </row>
    <row r="752" spans="1:10">
      <c r="A752" s="313"/>
      <c r="B752" s="313"/>
      <c r="C752" s="313"/>
      <c r="D752" s="313"/>
      <c r="E752" s="313"/>
      <c r="F752" s="313"/>
      <c r="G752" s="313"/>
      <c r="H752" s="313"/>
      <c r="I752" s="313"/>
      <c r="J752" s="313"/>
    </row>
    <row r="753" spans="1:10">
      <c r="A753" s="313"/>
      <c r="B753" s="313"/>
      <c r="C753" s="313"/>
      <c r="D753" s="313"/>
      <c r="E753" s="313"/>
      <c r="F753" s="313"/>
      <c r="G753" s="313"/>
      <c r="H753" s="313"/>
      <c r="I753" s="313"/>
      <c r="J753" s="313"/>
    </row>
    <row r="754" spans="1:10">
      <c r="A754" s="313"/>
      <c r="B754" s="313"/>
      <c r="C754" s="313"/>
      <c r="D754" s="313"/>
      <c r="E754" s="313"/>
      <c r="F754" s="313"/>
      <c r="G754" s="313"/>
      <c r="H754" s="313"/>
      <c r="I754" s="313"/>
      <c r="J754" s="313"/>
    </row>
    <row r="755" spans="1:10">
      <c r="A755" s="313"/>
      <c r="B755" s="313"/>
      <c r="C755" s="313"/>
      <c r="D755" s="313"/>
      <c r="E755" s="313"/>
      <c r="F755" s="313"/>
      <c r="G755" s="313"/>
      <c r="H755" s="313"/>
      <c r="I755" s="313"/>
      <c r="J755" s="313"/>
    </row>
    <row r="756" spans="1:10">
      <c r="A756" s="313"/>
      <c r="B756" s="313"/>
      <c r="C756" s="313"/>
      <c r="D756" s="313"/>
      <c r="E756" s="313"/>
      <c r="F756" s="313"/>
      <c r="G756" s="313"/>
      <c r="H756" s="313"/>
      <c r="I756" s="313"/>
      <c r="J756" s="313"/>
    </row>
    <row r="757" spans="1:10">
      <c r="A757" s="313"/>
      <c r="B757" s="313"/>
      <c r="C757" s="313"/>
      <c r="D757" s="313"/>
      <c r="E757" s="313"/>
      <c r="F757" s="313"/>
      <c r="G757" s="313"/>
      <c r="H757" s="313"/>
      <c r="I757" s="313"/>
      <c r="J757" s="313"/>
    </row>
    <row r="758" spans="1:10">
      <c r="A758" s="313"/>
      <c r="B758" s="313"/>
      <c r="C758" s="313"/>
      <c r="D758" s="313"/>
      <c r="E758" s="313"/>
      <c r="F758" s="313"/>
      <c r="G758" s="313"/>
      <c r="H758" s="313"/>
      <c r="I758" s="313"/>
      <c r="J758" s="313"/>
    </row>
    <row r="759" spans="1:10">
      <c r="A759" s="313"/>
      <c r="B759" s="313"/>
      <c r="C759" s="313"/>
      <c r="D759" s="313"/>
      <c r="E759" s="313"/>
      <c r="F759" s="313"/>
      <c r="G759" s="313"/>
      <c r="H759" s="313"/>
      <c r="I759" s="313"/>
      <c r="J759" s="313"/>
    </row>
    <row r="760" spans="1:10">
      <c r="A760" s="313"/>
      <c r="B760" s="313"/>
      <c r="C760" s="313"/>
      <c r="D760" s="313"/>
      <c r="E760" s="313"/>
      <c r="F760" s="313"/>
      <c r="G760" s="313"/>
      <c r="H760" s="313"/>
      <c r="I760" s="313"/>
      <c r="J760" s="313"/>
    </row>
    <row r="761" spans="1:10">
      <c r="A761" s="313"/>
      <c r="B761" s="313"/>
      <c r="C761" s="313"/>
      <c r="D761" s="313"/>
      <c r="E761" s="313"/>
      <c r="F761" s="313"/>
      <c r="G761" s="313"/>
      <c r="H761" s="313"/>
      <c r="I761" s="313"/>
      <c r="J761" s="313"/>
    </row>
    <row r="762" spans="1:10">
      <c r="A762" s="313"/>
      <c r="B762" s="313"/>
      <c r="C762" s="313"/>
      <c r="D762" s="313"/>
      <c r="E762" s="313"/>
      <c r="F762" s="313"/>
      <c r="G762" s="313"/>
      <c r="H762" s="313"/>
      <c r="I762" s="313"/>
      <c r="J762" s="313"/>
    </row>
    <row r="763" spans="1:10">
      <c r="A763" s="313"/>
      <c r="B763" s="313"/>
      <c r="C763" s="313"/>
      <c r="D763" s="313"/>
      <c r="E763" s="313"/>
      <c r="F763" s="313"/>
      <c r="G763" s="313"/>
      <c r="H763" s="313"/>
      <c r="I763" s="313"/>
      <c r="J763" s="313"/>
    </row>
    <row r="764" spans="1:10">
      <c r="A764" s="313"/>
      <c r="B764" s="313"/>
      <c r="C764" s="313"/>
      <c r="D764" s="313"/>
      <c r="E764" s="313"/>
      <c r="F764" s="313"/>
      <c r="G764" s="313"/>
      <c r="H764" s="313"/>
      <c r="I764" s="313"/>
      <c r="J764" s="313"/>
    </row>
    <row r="765" spans="1:10">
      <c r="A765" s="313"/>
      <c r="B765" s="313"/>
      <c r="C765" s="313"/>
      <c r="D765" s="313"/>
      <c r="E765" s="313"/>
      <c r="F765" s="313"/>
      <c r="G765" s="313"/>
      <c r="H765" s="313"/>
      <c r="I765" s="313"/>
      <c r="J765" s="313"/>
    </row>
    <row r="766" spans="1:10">
      <c r="A766" s="313"/>
      <c r="B766" s="313"/>
      <c r="C766" s="313"/>
      <c r="D766" s="313"/>
      <c r="E766" s="313"/>
      <c r="F766" s="313"/>
      <c r="G766" s="313"/>
      <c r="H766" s="313"/>
      <c r="I766" s="313"/>
      <c r="J766" s="313"/>
    </row>
    <row r="767" spans="1:10">
      <c r="A767" s="313"/>
      <c r="B767" s="313"/>
      <c r="C767" s="313"/>
      <c r="D767" s="313"/>
      <c r="E767" s="313"/>
      <c r="F767" s="313"/>
      <c r="G767" s="313"/>
      <c r="H767" s="313"/>
      <c r="I767" s="313"/>
      <c r="J767" s="313"/>
    </row>
    <row r="768" spans="1:10">
      <c r="A768" s="313"/>
      <c r="B768" s="313"/>
      <c r="C768" s="313"/>
      <c r="D768" s="313"/>
      <c r="E768" s="313"/>
      <c r="F768" s="313"/>
      <c r="G768" s="313"/>
      <c r="H768" s="313"/>
      <c r="I768" s="313"/>
      <c r="J768" s="313"/>
    </row>
    <row r="769" spans="1:10">
      <c r="A769" s="313"/>
      <c r="B769" s="313"/>
      <c r="C769" s="313"/>
      <c r="D769" s="313"/>
      <c r="E769" s="313"/>
      <c r="F769" s="313"/>
      <c r="G769" s="313"/>
      <c r="H769" s="313"/>
      <c r="I769" s="313"/>
      <c r="J769" s="313"/>
    </row>
    <row r="770" spans="1:10">
      <c r="A770" s="313"/>
      <c r="B770" s="313"/>
      <c r="C770" s="313"/>
      <c r="D770" s="313"/>
      <c r="E770" s="313"/>
      <c r="F770" s="313"/>
      <c r="G770" s="313"/>
      <c r="H770" s="313"/>
      <c r="I770" s="313"/>
      <c r="J770" s="313"/>
    </row>
    <row r="771" spans="1:10">
      <c r="A771" s="313"/>
      <c r="B771" s="313"/>
      <c r="C771" s="313"/>
      <c r="D771" s="313"/>
      <c r="E771" s="313"/>
      <c r="F771" s="313"/>
      <c r="G771" s="313"/>
      <c r="H771" s="313"/>
      <c r="I771" s="313"/>
      <c r="J771" s="313"/>
    </row>
    <row r="772" spans="1:10">
      <c r="A772" s="313"/>
      <c r="B772" s="313"/>
      <c r="C772" s="313"/>
      <c r="D772" s="313"/>
      <c r="E772" s="313"/>
      <c r="F772" s="313"/>
      <c r="G772" s="313"/>
      <c r="H772" s="313"/>
      <c r="I772" s="313"/>
      <c r="J772" s="313"/>
    </row>
    <row r="773" spans="1:10">
      <c r="A773" s="313"/>
      <c r="B773" s="313"/>
      <c r="C773" s="313"/>
      <c r="D773" s="313"/>
      <c r="E773" s="313"/>
      <c r="F773" s="313"/>
      <c r="G773" s="313"/>
      <c r="H773" s="313"/>
      <c r="I773" s="313"/>
      <c r="J773" s="313"/>
    </row>
    <row r="774" spans="1:10">
      <c r="A774" s="313"/>
      <c r="B774" s="313"/>
      <c r="C774" s="313"/>
      <c r="D774" s="313"/>
      <c r="E774" s="313"/>
      <c r="F774" s="313"/>
      <c r="G774" s="313"/>
      <c r="H774" s="313"/>
      <c r="I774" s="313"/>
      <c r="J774" s="313"/>
    </row>
    <row r="775" spans="1:10">
      <c r="A775" s="313"/>
      <c r="B775" s="313"/>
      <c r="C775" s="313"/>
      <c r="D775" s="313"/>
      <c r="E775" s="313"/>
      <c r="F775" s="313"/>
      <c r="G775" s="313"/>
      <c r="H775" s="313"/>
      <c r="I775" s="313"/>
      <c r="J775" s="313"/>
    </row>
    <row r="776" spans="1:10">
      <c r="A776" s="313"/>
      <c r="B776" s="313"/>
      <c r="C776" s="313"/>
      <c r="D776" s="313"/>
      <c r="E776" s="313"/>
      <c r="F776" s="313"/>
      <c r="G776" s="313"/>
      <c r="H776" s="313"/>
      <c r="I776" s="313"/>
      <c r="J776" s="313"/>
    </row>
    <row r="777" spans="1:10">
      <c r="A777" s="313"/>
      <c r="B777" s="313"/>
      <c r="C777" s="313"/>
      <c r="D777" s="313"/>
      <c r="E777" s="313"/>
      <c r="F777" s="313"/>
      <c r="G777" s="313"/>
      <c r="H777" s="313"/>
      <c r="I777" s="313"/>
      <c r="J777" s="313"/>
    </row>
    <row r="778" spans="1:10">
      <c r="A778" s="313"/>
      <c r="B778" s="313"/>
      <c r="C778" s="313"/>
      <c r="D778" s="313"/>
      <c r="E778" s="313"/>
      <c r="F778" s="313"/>
      <c r="G778" s="313"/>
      <c r="H778" s="313"/>
      <c r="I778" s="313"/>
      <c r="J778" s="313"/>
    </row>
    <row r="779" spans="1:10">
      <c r="A779" s="313"/>
      <c r="B779" s="313"/>
      <c r="C779" s="313"/>
      <c r="D779" s="313"/>
      <c r="E779" s="313"/>
      <c r="F779" s="313"/>
      <c r="G779" s="313"/>
      <c r="H779" s="313"/>
      <c r="I779" s="313"/>
      <c r="J779" s="313"/>
    </row>
    <row r="780" spans="1:10">
      <c r="A780" s="313"/>
      <c r="B780" s="313"/>
      <c r="C780" s="313"/>
      <c r="D780" s="313"/>
      <c r="E780" s="313"/>
      <c r="F780" s="313"/>
      <c r="G780" s="313"/>
      <c r="H780" s="313"/>
      <c r="I780" s="313"/>
      <c r="J780" s="313"/>
    </row>
    <row r="781" spans="1:10">
      <c r="A781" s="313"/>
      <c r="B781" s="313"/>
      <c r="C781" s="313"/>
      <c r="D781" s="313"/>
      <c r="E781" s="313"/>
      <c r="F781" s="313"/>
      <c r="G781" s="313"/>
      <c r="H781" s="313"/>
      <c r="I781" s="313"/>
      <c r="J781" s="313"/>
    </row>
    <row r="782" spans="1:10">
      <c r="A782" s="313"/>
      <c r="B782" s="313"/>
      <c r="C782" s="313"/>
      <c r="D782" s="313"/>
      <c r="E782" s="313"/>
      <c r="F782" s="313"/>
      <c r="G782" s="313"/>
      <c r="H782" s="313"/>
      <c r="I782" s="313"/>
      <c r="J782" s="313"/>
    </row>
    <row r="783" spans="1:10">
      <c r="A783" s="313"/>
      <c r="B783" s="313"/>
      <c r="C783" s="313"/>
      <c r="D783" s="313"/>
      <c r="E783" s="313"/>
      <c r="F783" s="313"/>
      <c r="G783" s="313"/>
      <c r="H783" s="313"/>
      <c r="I783" s="313"/>
      <c r="J783" s="313"/>
    </row>
    <row r="784" spans="1:10">
      <c r="A784" s="313"/>
      <c r="B784" s="313"/>
      <c r="C784" s="313"/>
      <c r="D784" s="313"/>
      <c r="E784" s="313"/>
      <c r="F784" s="313"/>
      <c r="G784" s="313"/>
      <c r="H784" s="313"/>
      <c r="I784" s="313"/>
      <c r="J784" s="313"/>
    </row>
    <row r="785" spans="1:10">
      <c r="A785" s="313"/>
      <c r="B785" s="313"/>
      <c r="C785" s="313"/>
      <c r="D785" s="313"/>
      <c r="E785" s="313"/>
      <c r="F785" s="313"/>
      <c r="G785" s="313"/>
      <c r="H785" s="313"/>
      <c r="I785" s="313"/>
      <c r="J785" s="313"/>
    </row>
    <row r="786" spans="1:10">
      <c r="A786" s="313"/>
      <c r="B786" s="313"/>
      <c r="C786" s="313"/>
      <c r="D786" s="313"/>
      <c r="E786" s="313"/>
      <c r="F786" s="313"/>
      <c r="G786" s="313"/>
      <c r="H786" s="313"/>
      <c r="I786" s="313"/>
      <c r="J786" s="313"/>
    </row>
    <row r="787" spans="1:10">
      <c r="A787" s="313"/>
      <c r="B787" s="313"/>
      <c r="C787" s="313"/>
      <c r="D787" s="313"/>
      <c r="E787" s="313"/>
      <c r="F787" s="313"/>
      <c r="G787" s="313"/>
      <c r="H787" s="313"/>
      <c r="I787" s="313"/>
      <c r="J787" s="313"/>
    </row>
    <row r="788" spans="1:10">
      <c r="A788" s="313"/>
      <c r="B788" s="313"/>
      <c r="C788" s="313"/>
      <c r="D788" s="313"/>
      <c r="E788" s="313"/>
      <c r="F788" s="313"/>
      <c r="G788" s="313"/>
      <c r="H788" s="313"/>
      <c r="I788" s="313"/>
      <c r="J788" s="313"/>
    </row>
    <row r="789" spans="1:10">
      <c r="A789" s="313"/>
      <c r="B789" s="313"/>
      <c r="C789" s="313"/>
      <c r="D789" s="313"/>
      <c r="E789" s="313"/>
      <c r="F789" s="313"/>
      <c r="G789" s="313"/>
      <c r="H789" s="313"/>
      <c r="I789" s="313"/>
      <c r="J789" s="313"/>
    </row>
    <row r="790" spans="1:10">
      <c r="A790" s="313"/>
      <c r="B790" s="313"/>
      <c r="C790" s="313"/>
      <c r="D790" s="313"/>
      <c r="E790" s="313"/>
      <c r="F790" s="313"/>
      <c r="G790" s="313"/>
      <c r="H790" s="313"/>
      <c r="I790" s="313"/>
      <c r="J790" s="313"/>
    </row>
    <row r="791" spans="1:10">
      <c r="A791" s="313"/>
      <c r="B791" s="313"/>
      <c r="C791" s="313"/>
      <c r="D791" s="313"/>
      <c r="E791" s="313"/>
      <c r="F791" s="313"/>
      <c r="G791" s="313"/>
      <c r="H791" s="313"/>
      <c r="I791" s="313"/>
      <c r="J791" s="313"/>
    </row>
    <row r="792" spans="1:10">
      <c r="A792" s="313"/>
      <c r="B792" s="313"/>
      <c r="C792" s="313"/>
      <c r="D792" s="313"/>
      <c r="E792" s="313"/>
      <c r="F792" s="313"/>
      <c r="G792" s="313"/>
      <c r="H792" s="313"/>
      <c r="I792" s="313"/>
      <c r="J792" s="313"/>
    </row>
    <row r="793" spans="1:10">
      <c r="A793" s="313"/>
      <c r="B793" s="313"/>
      <c r="C793" s="313"/>
      <c r="D793" s="313"/>
      <c r="E793" s="313"/>
      <c r="F793" s="313"/>
      <c r="G793" s="313"/>
      <c r="H793" s="313"/>
      <c r="I793" s="313"/>
      <c r="J793" s="313"/>
    </row>
    <row r="794" spans="1:10">
      <c r="A794" s="313"/>
      <c r="B794" s="313"/>
      <c r="C794" s="313"/>
      <c r="D794" s="313"/>
      <c r="E794" s="313"/>
      <c r="F794" s="313"/>
      <c r="G794" s="313"/>
      <c r="H794" s="313"/>
      <c r="I794" s="313"/>
      <c r="J794" s="313"/>
    </row>
    <row r="795" spans="1:10">
      <c r="A795" s="313"/>
      <c r="B795" s="313"/>
      <c r="C795" s="313"/>
      <c r="D795" s="313"/>
      <c r="E795" s="313"/>
      <c r="F795" s="313"/>
      <c r="G795" s="313"/>
      <c r="H795" s="313"/>
      <c r="I795" s="313"/>
      <c r="J795" s="313"/>
    </row>
    <row r="796" spans="1:10">
      <c r="A796" s="313"/>
      <c r="B796" s="313"/>
      <c r="C796" s="313"/>
      <c r="D796" s="313"/>
      <c r="E796" s="313"/>
      <c r="F796" s="313"/>
      <c r="G796" s="313"/>
      <c r="H796" s="313"/>
      <c r="I796" s="313"/>
      <c r="J796" s="313"/>
    </row>
    <row r="797" spans="1:10">
      <c r="A797" s="313"/>
      <c r="B797" s="313"/>
      <c r="C797" s="313"/>
      <c r="D797" s="313"/>
      <c r="E797" s="313"/>
      <c r="F797" s="313"/>
      <c r="G797" s="313"/>
      <c r="H797" s="313"/>
      <c r="I797" s="313"/>
      <c r="J797" s="313"/>
    </row>
    <row r="798" spans="1:10">
      <c r="A798" s="313"/>
      <c r="B798" s="313"/>
      <c r="C798" s="313"/>
      <c r="D798" s="313"/>
      <c r="E798" s="313"/>
      <c r="F798" s="313"/>
      <c r="G798" s="313"/>
      <c r="H798" s="313"/>
      <c r="I798" s="313"/>
      <c r="J798" s="313"/>
    </row>
    <row r="799" spans="1:10">
      <c r="A799" s="313"/>
      <c r="B799" s="313"/>
      <c r="C799" s="313"/>
      <c r="D799" s="313"/>
      <c r="E799" s="313"/>
      <c r="F799" s="313"/>
      <c r="G799" s="313"/>
      <c r="H799" s="313"/>
      <c r="I799" s="313"/>
      <c r="J799" s="313"/>
    </row>
    <row r="800" spans="1:10">
      <c r="A800" s="313"/>
      <c r="B800" s="313"/>
      <c r="C800" s="313"/>
      <c r="D800" s="313"/>
      <c r="E800" s="313"/>
      <c r="F800" s="313"/>
      <c r="G800" s="313"/>
      <c r="H800" s="313"/>
      <c r="I800" s="313"/>
      <c r="J800" s="313"/>
    </row>
    <row r="801" spans="1:10">
      <c r="A801" s="313"/>
      <c r="B801" s="313"/>
      <c r="C801" s="313"/>
      <c r="D801" s="313"/>
      <c r="E801" s="313"/>
      <c r="F801" s="313"/>
      <c r="G801" s="313"/>
      <c r="H801" s="313"/>
      <c r="I801" s="313"/>
      <c r="J801" s="313"/>
    </row>
    <row r="802" spans="1:10">
      <c r="A802" s="313"/>
      <c r="B802" s="313"/>
      <c r="C802" s="313"/>
      <c r="D802" s="313"/>
      <c r="E802" s="313"/>
      <c r="F802" s="313"/>
      <c r="G802" s="313"/>
      <c r="H802" s="313"/>
      <c r="I802" s="313"/>
      <c r="J802" s="313"/>
    </row>
    <row r="803" spans="1:10">
      <c r="A803" s="313"/>
      <c r="B803" s="313"/>
      <c r="C803" s="313"/>
      <c r="D803" s="313"/>
      <c r="E803" s="313"/>
      <c r="F803" s="313"/>
      <c r="G803" s="313"/>
      <c r="H803" s="313"/>
      <c r="I803" s="313"/>
      <c r="J803" s="313"/>
    </row>
    <row r="804" spans="1:10">
      <c r="A804" s="313"/>
      <c r="B804" s="313"/>
      <c r="C804" s="313"/>
      <c r="D804" s="313"/>
      <c r="E804" s="313"/>
      <c r="F804" s="313"/>
      <c r="G804" s="313"/>
      <c r="H804" s="313"/>
      <c r="I804" s="313"/>
      <c r="J804" s="313"/>
    </row>
    <row r="805" spans="1:10">
      <c r="A805" s="313"/>
      <c r="B805" s="313"/>
      <c r="C805" s="313"/>
      <c r="D805" s="313"/>
      <c r="E805" s="313"/>
      <c r="F805" s="313"/>
      <c r="G805" s="313"/>
      <c r="H805" s="313"/>
      <c r="I805" s="313"/>
      <c r="J805" s="313"/>
    </row>
    <row r="806" spans="1:10">
      <c r="A806" s="313"/>
      <c r="B806" s="313"/>
      <c r="C806" s="313"/>
      <c r="D806" s="313"/>
      <c r="E806" s="313"/>
      <c r="F806" s="313"/>
      <c r="G806" s="313"/>
      <c r="H806" s="313"/>
      <c r="I806" s="313"/>
      <c r="J806" s="313"/>
    </row>
    <row r="807" spans="1:10">
      <c r="A807" s="313"/>
      <c r="B807" s="313"/>
      <c r="C807" s="313"/>
      <c r="D807" s="313"/>
      <c r="E807" s="313"/>
      <c r="F807" s="313"/>
      <c r="G807" s="313"/>
      <c r="H807" s="313"/>
      <c r="I807" s="313"/>
      <c r="J807" s="313"/>
    </row>
    <row r="808" spans="1:10">
      <c r="A808" s="313"/>
      <c r="B808" s="313"/>
      <c r="C808" s="313"/>
      <c r="D808" s="313"/>
      <c r="E808" s="313"/>
      <c r="F808" s="313"/>
      <c r="G808" s="313"/>
      <c r="H808" s="313"/>
      <c r="I808" s="313"/>
      <c r="J808" s="313"/>
    </row>
    <row r="809" spans="1:10">
      <c r="A809" s="313"/>
      <c r="B809" s="313"/>
      <c r="C809" s="313"/>
      <c r="D809" s="313"/>
      <c r="E809" s="313"/>
      <c r="F809" s="313"/>
      <c r="G809" s="313"/>
      <c r="H809" s="313"/>
      <c r="I809" s="313"/>
      <c r="J809" s="313"/>
    </row>
    <row r="810" spans="1:10">
      <c r="A810" s="313"/>
      <c r="B810" s="313"/>
      <c r="C810" s="313"/>
      <c r="D810" s="313"/>
      <c r="E810" s="313"/>
      <c r="F810" s="313"/>
      <c r="G810" s="313"/>
      <c r="H810" s="313"/>
      <c r="I810" s="313"/>
      <c r="J810" s="313"/>
    </row>
    <row r="811" spans="1:10">
      <c r="A811" s="313"/>
      <c r="B811" s="313"/>
      <c r="C811" s="313"/>
      <c r="D811" s="313"/>
      <c r="E811" s="313"/>
      <c r="F811" s="313"/>
      <c r="G811" s="313"/>
      <c r="H811" s="313"/>
      <c r="I811" s="313"/>
      <c r="J811" s="313"/>
    </row>
    <row r="812" spans="1:10">
      <c r="A812" s="313"/>
      <c r="B812" s="313"/>
      <c r="C812" s="313"/>
      <c r="D812" s="313"/>
      <c r="E812" s="313"/>
      <c r="F812" s="313"/>
      <c r="G812" s="313"/>
      <c r="H812" s="313"/>
      <c r="I812" s="313"/>
      <c r="J812" s="313"/>
    </row>
    <row r="813" spans="1:10">
      <c r="A813" s="313"/>
      <c r="B813" s="313"/>
      <c r="C813" s="313"/>
      <c r="D813" s="313"/>
      <c r="E813" s="313"/>
      <c r="F813" s="313"/>
      <c r="G813" s="313"/>
      <c r="H813" s="313"/>
      <c r="I813" s="313"/>
      <c r="J813" s="313"/>
    </row>
    <row r="814" spans="1:10">
      <c r="A814" s="313"/>
      <c r="B814" s="313"/>
      <c r="C814" s="313"/>
      <c r="D814" s="313"/>
      <c r="E814" s="313"/>
      <c r="F814" s="313"/>
      <c r="G814" s="313"/>
      <c r="H814" s="313"/>
      <c r="I814" s="313"/>
      <c r="J814" s="313"/>
    </row>
    <row r="815" spans="1:10">
      <c r="A815" s="313"/>
      <c r="B815" s="313"/>
      <c r="C815" s="313"/>
      <c r="D815" s="313"/>
      <c r="E815" s="313"/>
      <c r="F815" s="313"/>
      <c r="G815" s="313"/>
      <c r="H815" s="313"/>
      <c r="I815" s="313"/>
      <c r="J815" s="313"/>
    </row>
    <row r="816" spans="1:10">
      <c r="A816" s="313"/>
      <c r="B816" s="313"/>
      <c r="C816" s="313"/>
      <c r="D816" s="313"/>
      <c r="E816" s="313"/>
      <c r="F816" s="313"/>
      <c r="G816" s="313"/>
      <c r="H816" s="313"/>
      <c r="I816" s="313"/>
      <c r="J816" s="313"/>
    </row>
    <row r="817" spans="1:10">
      <c r="A817" s="313"/>
      <c r="B817" s="313"/>
      <c r="C817" s="313"/>
      <c r="D817" s="313"/>
      <c r="E817" s="313"/>
      <c r="F817" s="313"/>
      <c r="G817" s="313"/>
      <c r="H817" s="313"/>
      <c r="I817" s="313"/>
      <c r="J817" s="313"/>
    </row>
    <row r="818" spans="1:10">
      <c r="A818" s="313"/>
      <c r="B818" s="313"/>
      <c r="C818" s="313"/>
      <c r="D818" s="313"/>
      <c r="E818" s="313"/>
      <c r="F818" s="313"/>
      <c r="G818" s="313"/>
      <c r="H818" s="313"/>
      <c r="I818" s="313"/>
      <c r="J818" s="313"/>
    </row>
    <row r="819" spans="1:10">
      <c r="A819" s="313"/>
      <c r="B819" s="313"/>
      <c r="C819" s="313"/>
      <c r="D819" s="313"/>
      <c r="E819" s="313"/>
      <c r="F819" s="313"/>
      <c r="G819" s="313"/>
      <c r="H819" s="313"/>
      <c r="I819" s="313"/>
      <c r="J819" s="313"/>
    </row>
    <row r="820" spans="1:10">
      <c r="A820" s="313"/>
      <c r="B820" s="313"/>
      <c r="C820" s="313"/>
      <c r="D820" s="313"/>
      <c r="E820" s="313"/>
      <c r="F820" s="313"/>
      <c r="G820" s="313"/>
      <c r="H820" s="313"/>
      <c r="I820" s="313"/>
      <c r="J820" s="313"/>
    </row>
    <row r="821" spans="1:10">
      <c r="A821" s="313"/>
      <c r="B821" s="313"/>
      <c r="C821" s="313"/>
      <c r="D821" s="313"/>
      <c r="E821" s="313"/>
      <c r="F821" s="313"/>
      <c r="G821" s="313"/>
      <c r="H821" s="313"/>
      <c r="I821" s="313"/>
      <c r="J821" s="313"/>
    </row>
    <row r="822" spans="1:10">
      <c r="A822" s="313"/>
      <c r="B822" s="313"/>
      <c r="C822" s="313"/>
      <c r="D822" s="313"/>
      <c r="E822" s="313"/>
      <c r="F822" s="313"/>
      <c r="G822" s="313"/>
      <c r="H822" s="313"/>
      <c r="I822" s="313"/>
      <c r="J822" s="313"/>
    </row>
    <row r="823" spans="1:10">
      <c r="A823" s="313"/>
      <c r="B823" s="313"/>
      <c r="C823" s="313"/>
      <c r="D823" s="313"/>
      <c r="E823" s="313"/>
      <c r="F823" s="313"/>
      <c r="G823" s="313"/>
      <c r="H823" s="313"/>
      <c r="I823" s="313"/>
      <c r="J823" s="313"/>
    </row>
    <row r="824" spans="1:10">
      <c r="A824" s="313"/>
      <c r="B824" s="313"/>
      <c r="C824" s="313"/>
      <c r="D824" s="313"/>
      <c r="E824" s="313"/>
      <c r="F824" s="313"/>
      <c r="G824" s="313"/>
      <c r="H824" s="313"/>
      <c r="I824" s="313"/>
      <c r="J824" s="313"/>
    </row>
    <row r="825" spans="1:10">
      <c r="A825" s="313"/>
      <c r="B825" s="313"/>
      <c r="C825" s="313"/>
      <c r="D825" s="313"/>
      <c r="E825" s="313"/>
      <c r="F825" s="313"/>
      <c r="G825" s="313"/>
      <c r="H825" s="313"/>
      <c r="I825" s="313"/>
      <c r="J825" s="313"/>
    </row>
    <row r="826" spans="1:10">
      <c r="A826" s="313"/>
      <c r="B826" s="313"/>
      <c r="C826" s="313"/>
      <c r="D826" s="313"/>
      <c r="E826" s="313"/>
      <c r="F826" s="313"/>
      <c r="G826" s="313"/>
      <c r="H826" s="313"/>
      <c r="I826" s="313"/>
      <c r="J826" s="313"/>
    </row>
    <row r="827" spans="1:10">
      <c r="A827" s="313"/>
      <c r="B827" s="313"/>
      <c r="C827" s="313"/>
      <c r="D827" s="313"/>
      <c r="E827" s="313"/>
      <c r="F827" s="313"/>
      <c r="G827" s="313"/>
      <c r="H827" s="313"/>
      <c r="I827" s="313"/>
      <c r="J827" s="313"/>
    </row>
    <row r="828" spans="1:10">
      <c r="A828" s="313"/>
      <c r="B828" s="313"/>
      <c r="C828" s="313"/>
      <c r="D828" s="313"/>
      <c r="E828" s="313"/>
      <c r="F828" s="313"/>
      <c r="G828" s="313"/>
      <c r="H828" s="313"/>
      <c r="I828" s="313"/>
      <c r="J828" s="313"/>
    </row>
    <row r="829" spans="1:10">
      <c r="A829" s="313"/>
      <c r="B829" s="313"/>
      <c r="C829" s="313"/>
      <c r="D829" s="313"/>
      <c r="E829" s="313"/>
      <c r="F829" s="313"/>
      <c r="G829" s="313"/>
      <c r="H829" s="313"/>
      <c r="I829" s="313"/>
      <c r="J829" s="313"/>
    </row>
    <row r="830" spans="1:10">
      <c r="A830" s="313"/>
      <c r="B830" s="313"/>
      <c r="C830" s="313"/>
      <c r="D830" s="313"/>
      <c r="E830" s="313"/>
      <c r="F830" s="313"/>
      <c r="G830" s="313"/>
      <c r="H830" s="313"/>
      <c r="I830" s="313"/>
      <c r="J830" s="313"/>
    </row>
    <row r="831" spans="1:10">
      <c r="A831" s="313"/>
      <c r="B831" s="313"/>
      <c r="C831" s="313"/>
      <c r="D831" s="313"/>
      <c r="E831" s="313"/>
      <c r="F831" s="313"/>
      <c r="G831" s="313"/>
      <c r="H831" s="313"/>
      <c r="I831" s="313"/>
      <c r="J831" s="313"/>
    </row>
    <row r="832" spans="1:10">
      <c r="A832" s="313"/>
      <c r="B832" s="313"/>
      <c r="C832" s="313"/>
      <c r="D832" s="313"/>
      <c r="E832" s="313"/>
      <c r="F832" s="313"/>
      <c r="G832" s="313"/>
      <c r="H832" s="313"/>
      <c r="I832" s="313"/>
      <c r="J832" s="313"/>
    </row>
    <row r="833" spans="1:10">
      <c r="A833" s="313"/>
      <c r="B833" s="313"/>
      <c r="C833" s="313"/>
      <c r="D833" s="313"/>
      <c r="E833" s="313"/>
      <c r="F833" s="313"/>
      <c r="G833" s="313"/>
      <c r="H833" s="313"/>
      <c r="I833" s="313"/>
      <c r="J833" s="313"/>
    </row>
    <row r="834" spans="1:10">
      <c r="A834" s="313"/>
      <c r="B834" s="313"/>
      <c r="C834" s="313"/>
      <c r="D834" s="313"/>
      <c r="E834" s="313"/>
      <c r="F834" s="313"/>
      <c r="G834" s="313"/>
      <c r="H834" s="313"/>
      <c r="I834" s="313"/>
      <c r="J834" s="313"/>
    </row>
    <row r="835" spans="1:10">
      <c r="A835" s="313"/>
      <c r="B835" s="313"/>
      <c r="C835" s="313"/>
      <c r="D835" s="313"/>
      <c r="E835" s="313"/>
      <c r="F835" s="313"/>
      <c r="G835" s="313"/>
      <c r="H835" s="313"/>
      <c r="I835" s="313"/>
      <c r="J835" s="313"/>
    </row>
    <row r="836" spans="1:10">
      <c r="A836" s="313"/>
      <c r="B836" s="313"/>
      <c r="C836" s="313"/>
      <c r="D836" s="313"/>
      <c r="E836" s="313"/>
      <c r="F836" s="313"/>
      <c r="G836" s="313"/>
      <c r="H836" s="313"/>
      <c r="I836" s="313"/>
      <c r="J836" s="313"/>
    </row>
    <row r="837" spans="1:10">
      <c r="A837" s="313"/>
      <c r="B837" s="313"/>
      <c r="C837" s="313"/>
      <c r="D837" s="313"/>
      <c r="E837" s="313"/>
      <c r="F837" s="313"/>
      <c r="G837" s="313"/>
      <c r="H837" s="313"/>
      <c r="I837" s="313"/>
      <c r="J837" s="313"/>
    </row>
    <row r="838" spans="1:10">
      <c r="A838" s="313"/>
      <c r="B838" s="313"/>
      <c r="C838" s="313"/>
      <c r="D838" s="313"/>
      <c r="E838" s="313"/>
      <c r="F838" s="313"/>
      <c r="G838" s="313"/>
      <c r="H838" s="313"/>
      <c r="I838" s="313"/>
      <c r="J838" s="313"/>
    </row>
    <row r="839" spans="1:10">
      <c r="A839" s="313"/>
      <c r="B839" s="313"/>
      <c r="C839" s="313"/>
      <c r="D839" s="313"/>
      <c r="E839" s="313"/>
      <c r="F839" s="313"/>
      <c r="G839" s="313"/>
      <c r="H839" s="313"/>
      <c r="I839" s="313"/>
      <c r="J839" s="313"/>
    </row>
    <row r="840" spans="1:10">
      <c r="A840" s="313"/>
      <c r="B840" s="313"/>
      <c r="C840" s="313"/>
      <c r="D840" s="313"/>
      <c r="E840" s="313"/>
      <c r="F840" s="313"/>
      <c r="G840" s="313"/>
      <c r="H840" s="313"/>
      <c r="I840" s="313"/>
      <c r="J840" s="313"/>
    </row>
    <row r="841" spans="1:10">
      <c r="A841" s="313"/>
      <c r="B841" s="313"/>
      <c r="C841" s="313"/>
      <c r="D841" s="313"/>
      <c r="E841" s="313"/>
      <c r="F841" s="313"/>
      <c r="G841" s="313"/>
      <c r="H841" s="313"/>
      <c r="I841" s="313"/>
      <c r="J841" s="313"/>
    </row>
    <row r="842" spans="1:10">
      <c r="A842" s="313"/>
      <c r="B842" s="313"/>
      <c r="C842" s="313"/>
      <c r="D842" s="313"/>
      <c r="E842" s="313"/>
      <c r="F842" s="313"/>
      <c r="G842" s="313"/>
      <c r="H842" s="313"/>
      <c r="I842" s="313"/>
      <c r="J842" s="313"/>
    </row>
    <row r="843" spans="1:10">
      <c r="A843" s="313"/>
      <c r="B843" s="313"/>
      <c r="C843" s="313"/>
      <c r="D843" s="313"/>
      <c r="E843" s="313"/>
      <c r="F843" s="313"/>
      <c r="G843" s="313"/>
      <c r="H843" s="313"/>
      <c r="I843" s="313"/>
      <c r="J843" s="313"/>
    </row>
    <row r="844" spans="1:10">
      <c r="A844" s="313"/>
      <c r="B844" s="313"/>
      <c r="C844" s="313"/>
      <c r="D844" s="313"/>
      <c r="E844" s="313"/>
      <c r="F844" s="313"/>
      <c r="G844" s="313"/>
      <c r="H844" s="313"/>
      <c r="I844" s="313"/>
      <c r="J844" s="313"/>
    </row>
    <row r="845" spans="1:10">
      <c r="A845" s="313"/>
      <c r="B845" s="313"/>
      <c r="C845" s="313"/>
      <c r="D845" s="313"/>
      <c r="E845" s="313"/>
      <c r="F845" s="313"/>
      <c r="G845" s="313"/>
      <c r="H845" s="313"/>
      <c r="I845" s="313"/>
      <c r="J845" s="313"/>
    </row>
    <row r="846" spans="1:10">
      <c r="A846" s="313"/>
      <c r="B846" s="313"/>
      <c r="C846" s="313"/>
      <c r="D846" s="313"/>
      <c r="E846" s="313"/>
      <c r="F846" s="313"/>
      <c r="G846" s="313"/>
      <c r="H846" s="313"/>
      <c r="I846" s="313"/>
      <c r="J846" s="313"/>
    </row>
    <row r="847" spans="1:10">
      <c r="A847" s="313"/>
      <c r="B847" s="313"/>
      <c r="C847" s="313"/>
      <c r="D847" s="313"/>
      <c r="E847" s="313"/>
      <c r="F847" s="313"/>
      <c r="G847" s="313"/>
      <c r="H847" s="313"/>
      <c r="I847" s="313"/>
      <c r="J847" s="313"/>
    </row>
    <row r="848" spans="1:10">
      <c r="A848" s="313"/>
      <c r="B848" s="313"/>
      <c r="C848" s="313"/>
      <c r="D848" s="313"/>
      <c r="E848" s="313"/>
      <c r="F848" s="313"/>
      <c r="G848" s="313"/>
      <c r="H848" s="313"/>
      <c r="I848" s="313"/>
      <c r="J848" s="313"/>
    </row>
    <row r="849" spans="1:10">
      <c r="A849" s="313"/>
      <c r="B849" s="313"/>
      <c r="C849" s="313"/>
      <c r="D849" s="313"/>
      <c r="E849" s="313"/>
      <c r="F849" s="313"/>
      <c r="G849" s="313"/>
      <c r="H849" s="313"/>
      <c r="I849" s="313"/>
      <c r="J849" s="313"/>
    </row>
    <row r="850" spans="1:10">
      <c r="A850" s="313"/>
      <c r="B850" s="313"/>
      <c r="C850" s="313"/>
      <c r="D850" s="313"/>
      <c r="E850" s="313"/>
      <c r="F850" s="313"/>
      <c r="G850" s="313"/>
      <c r="H850" s="313"/>
      <c r="I850" s="313"/>
      <c r="J850" s="313"/>
    </row>
    <row r="851" spans="1:10">
      <c r="A851" s="313"/>
      <c r="B851" s="313"/>
      <c r="C851" s="313"/>
      <c r="D851" s="313"/>
      <c r="E851" s="313"/>
      <c r="F851" s="313"/>
      <c r="G851" s="313"/>
      <c r="H851" s="313"/>
      <c r="I851" s="313"/>
      <c r="J851" s="313"/>
    </row>
    <row r="852" spans="1:10">
      <c r="A852" s="313"/>
      <c r="B852" s="313"/>
      <c r="C852" s="313"/>
      <c r="D852" s="313"/>
      <c r="E852" s="313"/>
      <c r="F852" s="313"/>
      <c r="G852" s="313"/>
      <c r="H852" s="313"/>
      <c r="I852" s="313"/>
      <c r="J852" s="313"/>
    </row>
    <row r="853" spans="1:10">
      <c r="A853" s="313"/>
      <c r="B853" s="313"/>
      <c r="C853" s="313"/>
      <c r="D853" s="313"/>
      <c r="E853" s="313"/>
      <c r="F853" s="313"/>
      <c r="G853" s="313"/>
      <c r="H853" s="313"/>
      <c r="I853" s="313"/>
      <c r="J853" s="313"/>
    </row>
    <row r="854" spans="1:10">
      <c r="A854" s="313"/>
      <c r="B854" s="313"/>
      <c r="C854" s="313"/>
      <c r="D854" s="313"/>
      <c r="E854" s="313"/>
      <c r="F854" s="313"/>
      <c r="G854" s="313"/>
      <c r="H854" s="313"/>
      <c r="I854" s="313"/>
      <c r="J854" s="313"/>
    </row>
    <row r="855" spans="1:10">
      <c r="A855" s="313"/>
      <c r="B855" s="313"/>
      <c r="C855" s="313"/>
      <c r="D855" s="313"/>
      <c r="E855" s="313"/>
      <c r="F855" s="313"/>
      <c r="G855" s="313"/>
      <c r="H855" s="313"/>
      <c r="I855" s="313"/>
      <c r="J855" s="313"/>
    </row>
    <row r="856" spans="1:10">
      <c r="A856" s="313"/>
      <c r="B856" s="313"/>
      <c r="C856" s="313"/>
      <c r="D856" s="313"/>
      <c r="E856" s="313"/>
      <c r="F856" s="313"/>
      <c r="G856" s="313"/>
      <c r="H856" s="313"/>
      <c r="I856" s="313"/>
      <c r="J856" s="313"/>
    </row>
    <row r="857" spans="1:10">
      <c r="A857" s="313"/>
      <c r="B857" s="313"/>
      <c r="C857" s="313"/>
      <c r="D857" s="313"/>
      <c r="E857" s="313"/>
      <c r="F857" s="313"/>
      <c r="G857" s="313"/>
      <c r="H857" s="313"/>
      <c r="I857" s="313"/>
      <c r="J857" s="313"/>
    </row>
    <row r="858" spans="1:10">
      <c r="A858" s="313"/>
      <c r="B858" s="313"/>
      <c r="C858" s="313"/>
      <c r="D858" s="313"/>
      <c r="E858" s="313"/>
      <c r="F858" s="313"/>
      <c r="G858" s="313"/>
      <c r="H858" s="313"/>
      <c r="I858" s="313"/>
      <c r="J858" s="313"/>
    </row>
    <row r="859" spans="1:10">
      <c r="A859" s="313"/>
      <c r="B859" s="313"/>
      <c r="C859" s="313"/>
      <c r="D859" s="313"/>
      <c r="E859" s="313"/>
      <c r="F859" s="313"/>
      <c r="G859" s="313"/>
      <c r="H859" s="313"/>
      <c r="I859" s="313"/>
      <c r="J859" s="313"/>
    </row>
    <row r="860" spans="1:10">
      <c r="A860" s="313"/>
      <c r="B860" s="313"/>
      <c r="C860" s="313"/>
      <c r="D860" s="313"/>
      <c r="E860" s="313"/>
      <c r="F860" s="313"/>
      <c r="G860" s="313"/>
      <c r="H860" s="313"/>
      <c r="I860" s="313"/>
      <c r="J860" s="313"/>
    </row>
    <row r="861" spans="1:10">
      <c r="A861" s="313"/>
      <c r="B861" s="313"/>
      <c r="C861" s="313"/>
      <c r="D861" s="313"/>
      <c r="E861" s="313"/>
      <c r="F861" s="313"/>
      <c r="G861" s="313"/>
      <c r="H861" s="313"/>
      <c r="I861" s="313"/>
      <c r="J861" s="313"/>
    </row>
    <row r="862" spans="1:10">
      <c r="A862" s="313"/>
      <c r="B862" s="313"/>
      <c r="C862" s="313"/>
      <c r="D862" s="313"/>
      <c r="E862" s="313"/>
      <c r="F862" s="313"/>
      <c r="G862" s="313"/>
      <c r="H862" s="313"/>
      <c r="I862" s="313"/>
      <c r="J862" s="313"/>
    </row>
    <row r="863" spans="1:10">
      <c r="A863" s="313"/>
      <c r="B863" s="313"/>
      <c r="C863" s="313"/>
      <c r="D863" s="313"/>
      <c r="E863" s="313"/>
      <c r="F863" s="313"/>
      <c r="G863" s="313"/>
      <c r="H863" s="313"/>
      <c r="I863" s="313"/>
      <c r="J863" s="313"/>
    </row>
    <row r="864" spans="1:10">
      <c r="A864" s="313"/>
      <c r="B864" s="313"/>
      <c r="C864" s="313"/>
      <c r="D864" s="313"/>
      <c r="E864" s="313"/>
      <c r="F864" s="313"/>
      <c r="G864" s="313"/>
      <c r="H864" s="313"/>
      <c r="I864" s="313"/>
      <c r="J864" s="313"/>
    </row>
    <row r="865" spans="1:10">
      <c r="A865" s="313"/>
      <c r="B865" s="313"/>
      <c r="C865" s="313"/>
      <c r="D865" s="313"/>
      <c r="E865" s="313"/>
      <c r="F865" s="313"/>
      <c r="G865" s="313"/>
      <c r="H865" s="313"/>
      <c r="I865" s="313"/>
      <c r="J865" s="313"/>
    </row>
    <row r="866" spans="1:10">
      <c r="A866" s="313"/>
      <c r="B866" s="313"/>
      <c r="C866" s="313"/>
      <c r="D866" s="313"/>
      <c r="E866" s="313"/>
      <c r="F866" s="313"/>
      <c r="G866" s="313"/>
      <c r="H866" s="313"/>
      <c r="I866" s="313"/>
      <c r="J866" s="313"/>
    </row>
    <row r="867" spans="1:10">
      <c r="A867" s="313"/>
      <c r="B867" s="313"/>
      <c r="C867" s="313"/>
      <c r="D867" s="313"/>
      <c r="E867" s="313"/>
      <c r="F867" s="313"/>
      <c r="G867" s="313"/>
      <c r="H867" s="313"/>
      <c r="I867" s="313"/>
      <c r="J867" s="313"/>
    </row>
    <row r="868" spans="1:10">
      <c r="A868" s="313"/>
      <c r="B868" s="313"/>
      <c r="C868" s="313"/>
      <c r="D868" s="313"/>
      <c r="E868" s="313"/>
      <c r="F868" s="313"/>
      <c r="G868" s="313"/>
      <c r="H868" s="313"/>
      <c r="I868" s="313"/>
      <c r="J868" s="313"/>
    </row>
    <row r="869" spans="1:10">
      <c r="A869" s="313"/>
      <c r="B869" s="313"/>
      <c r="C869" s="313"/>
      <c r="D869" s="313"/>
      <c r="E869" s="313"/>
      <c r="F869" s="313"/>
      <c r="G869" s="313"/>
      <c r="H869" s="313"/>
      <c r="I869" s="313"/>
      <c r="J869" s="313"/>
    </row>
    <row r="870" spans="1:10">
      <c r="A870" s="313"/>
      <c r="B870" s="313"/>
      <c r="C870" s="313"/>
      <c r="D870" s="313"/>
      <c r="E870" s="313"/>
      <c r="F870" s="313"/>
      <c r="G870" s="313"/>
      <c r="H870" s="313"/>
      <c r="I870" s="313"/>
      <c r="J870" s="313"/>
    </row>
    <row r="871" spans="1:10">
      <c r="A871" s="313"/>
      <c r="B871" s="313"/>
      <c r="C871" s="313"/>
      <c r="D871" s="313"/>
      <c r="E871" s="313"/>
      <c r="F871" s="313"/>
      <c r="G871" s="313"/>
      <c r="H871" s="313"/>
      <c r="I871" s="313"/>
      <c r="J871" s="313"/>
    </row>
    <row r="872" spans="1:10">
      <c r="A872" s="313"/>
      <c r="B872" s="313"/>
      <c r="C872" s="313"/>
      <c r="D872" s="313"/>
      <c r="E872" s="313"/>
      <c r="F872" s="313"/>
      <c r="G872" s="313"/>
      <c r="H872" s="313"/>
      <c r="I872" s="313"/>
      <c r="J872" s="313"/>
    </row>
    <row r="873" spans="1:10">
      <c r="A873" s="313"/>
      <c r="B873" s="313"/>
      <c r="C873" s="313"/>
      <c r="D873" s="313"/>
      <c r="E873" s="313"/>
      <c r="F873" s="313"/>
      <c r="G873" s="313"/>
      <c r="H873" s="313"/>
      <c r="I873" s="313"/>
      <c r="J873" s="313"/>
    </row>
    <row r="874" spans="1:10">
      <c r="A874" s="313"/>
      <c r="B874" s="313"/>
      <c r="C874" s="313"/>
      <c r="D874" s="313"/>
      <c r="E874" s="313"/>
      <c r="F874" s="313"/>
      <c r="G874" s="313"/>
      <c r="H874" s="313"/>
      <c r="I874" s="313"/>
      <c r="J874" s="313"/>
    </row>
    <row r="875" spans="1:10">
      <c r="A875" s="313"/>
      <c r="B875" s="313"/>
      <c r="C875" s="313"/>
      <c r="D875" s="313"/>
      <c r="E875" s="313"/>
      <c r="F875" s="313"/>
      <c r="G875" s="313"/>
      <c r="H875" s="313"/>
      <c r="I875" s="313"/>
      <c r="J875" s="313"/>
    </row>
    <row r="876" spans="1:10">
      <c r="A876" s="313"/>
      <c r="B876" s="313"/>
      <c r="C876" s="313"/>
      <c r="D876" s="313"/>
      <c r="E876" s="313"/>
      <c r="F876" s="313"/>
      <c r="G876" s="313"/>
      <c r="H876" s="313"/>
      <c r="I876" s="313"/>
      <c r="J876" s="313"/>
    </row>
    <row r="877" spans="1:10">
      <c r="A877" s="313"/>
      <c r="B877" s="313"/>
      <c r="C877" s="313"/>
      <c r="D877" s="313"/>
      <c r="E877" s="313"/>
      <c r="F877" s="313"/>
      <c r="G877" s="313"/>
      <c r="H877" s="313"/>
      <c r="I877" s="313"/>
      <c r="J877" s="313"/>
    </row>
    <row r="878" spans="1:10">
      <c r="A878" s="313"/>
      <c r="B878" s="313"/>
      <c r="C878" s="313"/>
      <c r="D878" s="313"/>
      <c r="E878" s="313"/>
      <c r="F878" s="313"/>
      <c r="G878" s="313"/>
      <c r="H878" s="313"/>
      <c r="I878" s="313"/>
      <c r="J878" s="313"/>
    </row>
    <row r="879" spans="1:10">
      <c r="A879" s="313"/>
      <c r="B879" s="313"/>
      <c r="C879" s="313"/>
      <c r="D879" s="313"/>
      <c r="E879" s="313"/>
      <c r="F879" s="313"/>
      <c r="G879" s="313"/>
      <c r="H879" s="313"/>
      <c r="I879" s="313"/>
      <c r="J879" s="313"/>
    </row>
    <row r="880" spans="1:10">
      <c r="A880" s="313"/>
      <c r="B880" s="313"/>
      <c r="C880" s="313"/>
      <c r="D880" s="313"/>
      <c r="E880" s="313"/>
      <c r="F880" s="313"/>
      <c r="G880" s="313"/>
      <c r="H880" s="313"/>
      <c r="I880" s="313"/>
      <c r="J880" s="313"/>
    </row>
    <row r="881" spans="1:10">
      <c r="A881" s="313"/>
      <c r="B881" s="313"/>
      <c r="C881" s="313"/>
      <c r="D881" s="313"/>
      <c r="E881" s="313"/>
      <c r="F881" s="313"/>
      <c r="G881" s="313"/>
      <c r="H881" s="313"/>
      <c r="I881" s="313"/>
      <c r="J881" s="313"/>
    </row>
    <row r="882" spans="1:10">
      <c r="A882" s="313"/>
      <c r="B882" s="313"/>
      <c r="C882" s="313"/>
      <c r="D882" s="313"/>
      <c r="E882" s="313"/>
      <c r="F882" s="313"/>
      <c r="G882" s="313"/>
      <c r="H882" s="313"/>
      <c r="I882" s="313"/>
      <c r="J882" s="313"/>
    </row>
    <row r="883" spans="1:10">
      <c r="A883" s="313"/>
      <c r="B883" s="313"/>
      <c r="C883" s="313"/>
      <c r="D883" s="313"/>
      <c r="E883" s="313"/>
      <c r="F883" s="313"/>
      <c r="G883" s="313"/>
      <c r="H883" s="313"/>
      <c r="I883" s="313"/>
      <c r="J883" s="313"/>
    </row>
    <row r="884" spans="1:10">
      <c r="A884" s="313"/>
      <c r="B884" s="313"/>
      <c r="C884" s="313"/>
      <c r="D884" s="313"/>
      <c r="E884" s="313"/>
      <c r="F884" s="313"/>
      <c r="G884" s="313"/>
      <c r="H884" s="313"/>
      <c r="I884" s="313"/>
      <c r="J884" s="313"/>
    </row>
    <row r="885" spans="1:10">
      <c r="A885" s="313"/>
      <c r="B885" s="313"/>
      <c r="C885" s="313"/>
      <c r="D885" s="313"/>
      <c r="E885" s="313"/>
      <c r="F885" s="313"/>
      <c r="G885" s="313"/>
      <c r="H885" s="313"/>
      <c r="I885" s="313"/>
      <c r="J885" s="313"/>
    </row>
    <row r="886" spans="1:10">
      <c r="A886" s="313"/>
      <c r="B886" s="313"/>
      <c r="C886" s="313"/>
      <c r="D886" s="313"/>
      <c r="E886" s="313"/>
      <c r="F886" s="313"/>
      <c r="G886" s="313"/>
      <c r="H886" s="313"/>
      <c r="I886" s="313"/>
      <c r="J886" s="313"/>
    </row>
    <row r="887" spans="1:10">
      <c r="A887" s="313"/>
      <c r="B887" s="313"/>
      <c r="C887" s="313"/>
      <c r="D887" s="313"/>
      <c r="E887" s="313"/>
      <c r="F887" s="313"/>
      <c r="G887" s="313"/>
      <c r="H887" s="313"/>
      <c r="I887" s="313"/>
      <c r="J887" s="313"/>
    </row>
    <row r="888" spans="1:10">
      <c r="A888" s="313"/>
      <c r="B888" s="313"/>
      <c r="C888" s="313"/>
      <c r="D888" s="313"/>
      <c r="E888" s="313"/>
      <c r="F888" s="313"/>
      <c r="G888" s="313"/>
      <c r="H888" s="313"/>
      <c r="I888" s="313"/>
      <c r="J888" s="313"/>
    </row>
    <row r="889" spans="1:10">
      <c r="A889" s="313"/>
      <c r="B889" s="313"/>
      <c r="C889" s="313"/>
      <c r="D889" s="313"/>
      <c r="E889" s="313"/>
      <c r="F889" s="313"/>
      <c r="G889" s="313"/>
      <c r="H889" s="313"/>
      <c r="I889" s="313"/>
      <c r="J889" s="313"/>
    </row>
    <row r="890" spans="1:10">
      <c r="A890" s="313"/>
      <c r="B890" s="313"/>
      <c r="C890" s="313"/>
      <c r="D890" s="313"/>
      <c r="E890" s="313"/>
      <c r="F890" s="313"/>
      <c r="G890" s="313"/>
      <c r="H890" s="313"/>
      <c r="I890" s="313"/>
      <c r="J890" s="313"/>
    </row>
    <row r="891" spans="1:10">
      <c r="A891" s="313"/>
      <c r="B891" s="313"/>
      <c r="C891" s="313"/>
      <c r="D891" s="313"/>
      <c r="E891" s="313"/>
      <c r="F891" s="313"/>
      <c r="G891" s="313"/>
      <c r="H891" s="313"/>
      <c r="I891" s="313"/>
      <c r="J891" s="313"/>
    </row>
    <row r="892" spans="1:10">
      <c r="A892" s="313"/>
      <c r="B892" s="313"/>
      <c r="C892" s="313"/>
      <c r="D892" s="313"/>
      <c r="E892" s="313"/>
      <c r="F892" s="313"/>
      <c r="G892" s="313"/>
      <c r="H892" s="313"/>
      <c r="I892" s="313"/>
      <c r="J892" s="313"/>
    </row>
    <row r="893" spans="1:10">
      <c r="A893" s="313"/>
      <c r="B893" s="313"/>
      <c r="C893" s="313"/>
      <c r="D893" s="313"/>
      <c r="E893" s="313"/>
      <c r="F893" s="313"/>
      <c r="G893" s="313"/>
      <c r="H893" s="313"/>
      <c r="I893" s="313"/>
      <c r="J893" s="313"/>
    </row>
    <row r="894" spans="1:10">
      <c r="A894" s="313"/>
      <c r="B894" s="313"/>
      <c r="C894" s="313"/>
      <c r="D894" s="313"/>
      <c r="E894" s="313"/>
      <c r="F894" s="313"/>
      <c r="G894" s="313"/>
      <c r="H894" s="313"/>
      <c r="I894" s="313"/>
      <c r="J894" s="313"/>
    </row>
    <row r="895" spans="1:10">
      <c r="A895" s="313"/>
      <c r="B895" s="313"/>
      <c r="C895" s="313"/>
      <c r="D895" s="313"/>
      <c r="E895" s="313"/>
      <c r="F895" s="313"/>
      <c r="G895" s="313"/>
      <c r="H895" s="313"/>
      <c r="I895" s="313"/>
      <c r="J895" s="313"/>
    </row>
    <row r="896" spans="1:10">
      <c r="A896" s="313"/>
      <c r="B896" s="313"/>
      <c r="C896" s="313"/>
      <c r="D896" s="313"/>
      <c r="E896" s="313"/>
      <c r="F896" s="313"/>
      <c r="G896" s="313"/>
      <c r="H896" s="313"/>
      <c r="I896" s="313"/>
      <c r="J896" s="313"/>
    </row>
    <row r="897" spans="1:10">
      <c r="A897" s="313"/>
      <c r="B897" s="313"/>
      <c r="C897" s="313"/>
      <c r="D897" s="313"/>
      <c r="E897" s="313"/>
      <c r="F897" s="313"/>
      <c r="G897" s="313"/>
      <c r="H897" s="313"/>
      <c r="I897" s="313"/>
      <c r="J897" s="313"/>
    </row>
    <row r="898" spans="1:10">
      <c r="A898" s="313"/>
      <c r="B898" s="313"/>
      <c r="C898" s="313"/>
      <c r="D898" s="313"/>
      <c r="E898" s="313"/>
      <c r="F898" s="313"/>
      <c r="G898" s="313"/>
      <c r="H898" s="313"/>
      <c r="I898" s="313"/>
      <c r="J898" s="313"/>
    </row>
    <row r="899" spans="1:10">
      <c r="A899" s="313"/>
      <c r="B899" s="313"/>
      <c r="C899" s="313"/>
      <c r="D899" s="313"/>
      <c r="E899" s="313"/>
      <c r="F899" s="313"/>
      <c r="G899" s="313"/>
      <c r="H899" s="313"/>
      <c r="I899" s="313"/>
      <c r="J899" s="313"/>
    </row>
    <row r="900" spans="1:10">
      <c r="A900" s="313"/>
      <c r="B900" s="313"/>
      <c r="C900" s="313"/>
      <c r="D900" s="313"/>
      <c r="E900" s="313"/>
      <c r="F900" s="313"/>
      <c r="G900" s="313"/>
      <c r="H900" s="313"/>
      <c r="I900" s="313"/>
      <c r="J900" s="313"/>
    </row>
    <row r="901" spans="1:10">
      <c r="A901" s="313"/>
      <c r="B901" s="313"/>
      <c r="C901" s="313"/>
      <c r="D901" s="313"/>
      <c r="E901" s="313"/>
      <c r="F901" s="313"/>
      <c r="G901" s="313"/>
      <c r="H901" s="313"/>
      <c r="I901" s="313"/>
      <c r="J901" s="313"/>
    </row>
    <row r="902" spans="1:10">
      <c r="A902" s="313"/>
      <c r="B902" s="313"/>
      <c r="C902" s="313"/>
      <c r="D902" s="313"/>
      <c r="E902" s="313"/>
      <c r="F902" s="313"/>
      <c r="G902" s="313"/>
      <c r="H902" s="313"/>
      <c r="I902" s="313"/>
      <c r="J902" s="313"/>
    </row>
    <row r="903" spans="1:10">
      <c r="A903" s="313"/>
      <c r="B903" s="313"/>
      <c r="C903" s="313"/>
      <c r="D903" s="313"/>
      <c r="E903" s="313"/>
      <c r="F903" s="313"/>
      <c r="G903" s="313"/>
      <c r="H903" s="313"/>
      <c r="I903" s="313"/>
      <c r="J903" s="313"/>
    </row>
    <row r="904" spans="1:10">
      <c r="A904" s="313"/>
      <c r="B904" s="313"/>
      <c r="C904" s="313"/>
      <c r="D904" s="313"/>
      <c r="E904" s="313"/>
      <c r="F904" s="313"/>
      <c r="G904" s="313"/>
      <c r="H904" s="313"/>
      <c r="I904" s="313"/>
      <c r="J904" s="313"/>
    </row>
    <row r="905" spans="1:10">
      <c r="A905" s="313"/>
      <c r="B905" s="313"/>
      <c r="C905" s="313"/>
      <c r="D905" s="313"/>
      <c r="E905" s="313"/>
      <c r="F905" s="313"/>
      <c r="G905" s="313"/>
      <c r="H905" s="313"/>
      <c r="I905" s="313"/>
      <c r="J905" s="313"/>
    </row>
    <row r="906" spans="1:10">
      <c r="A906" s="313"/>
      <c r="B906" s="313"/>
      <c r="C906" s="313"/>
      <c r="D906" s="313"/>
      <c r="E906" s="313"/>
      <c r="F906" s="313"/>
      <c r="G906" s="313"/>
      <c r="H906" s="313"/>
      <c r="I906" s="313"/>
      <c r="J906" s="313"/>
    </row>
    <row r="907" spans="1:10">
      <c r="A907" s="313"/>
      <c r="B907" s="313"/>
      <c r="C907" s="313"/>
      <c r="D907" s="313"/>
      <c r="E907" s="313"/>
      <c r="F907" s="313"/>
      <c r="G907" s="313"/>
      <c r="H907" s="313"/>
      <c r="I907" s="313"/>
      <c r="J907" s="313"/>
    </row>
    <row r="908" spans="1:10">
      <c r="A908" s="313"/>
      <c r="B908" s="313"/>
      <c r="C908" s="313"/>
      <c r="D908" s="313"/>
      <c r="E908" s="313"/>
      <c r="F908" s="313"/>
      <c r="G908" s="313"/>
      <c r="H908" s="313"/>
      <c r="I908" s="313"/>
      <c r="J908" s="313"/>
    </row>
    <row r="909" spans="1:10">
      <c r="A909" s="313"/>
      <c r="B909" s="313"/>
      <c r="C909" s="313"/>
      <c r="D909" s="313"/>
      <c r="E909" s="313"/>
      <c r="F909" s="313"/>
      <c r="G909" s="313"/>
      <c r="H909" s="313"/>
      <c r="I909" s="313"/>
      <c r="J909" s="313"/>
    </row>
    <row r="910" spans="1:10">
      <c r="A910" s="313"/>
      <c r="B910" s="313"/>
      <c r="C910" s="313"/>
      <c r="D910" s="313"/>
      <c r="E910" s="313"/>
      <c r="F910" s="313"/>
      <c r="G910" s="313"/>
      <c r="H910" s="313"/>
      <c r="I910" s="313"/>
      <c r="J910" s="313"/>
    </row>
    <row r="911" spans="1:10">
      <c r="A911" s="313"/>
      <c r="B911" s="313"/>
      <c r="C911" s="313"/>
      <c r="D911" s="313"/>
      <c r="E911" s="313"/>
      <c r="F911" s="313"/>
      <c r="G911" s="313"/>
      <c r="H911" s="313"/>
      <c r="I911" s="313"/>
      <c r="J911" s="313"/>
    </row>
    <row r="912" spans="1:10">
      <c r="A912" s="313"/>
      <c r="B912" s="313"/>
      <c r="C912" s="313"/>
      <c r="D912" s="313"/>
      <c r="E912" s="313"/>
      <c r="F912" s="313"/>
      <c r="G912" s="313"/>
      <c r="H912" s="313"/>
      <c r="I912" s="313"/>
      <c r="J912" s="313"/>
    </row>
    <row r="913" spans="1:10">
      <c r="A913" s="313"/>
      <c r="B913" s="313"/>
      <c r="C913" s="313"/>
      <c r="D913" s="313"/>
      <c r="E913" s="313"/>
      <c r="F913" s="313"/>
      <c r="G913" s="313"/>
      <c r="H913" s="313"/>
      <c r="I913" s="313"/>
      <c r="J913" s="313"/>
    </row>
    <row r="914" spans="1:10">
      <c r="A914" s="313"/>
      <c r="B914" s="313"/>
      <c r="C914" s="313"/>
      <c r="D914" s="313"/>
      <c r="E914" s="313"/>
      <c r="F914" s="313"/>
      <c r="G914" s="313"/>
      <c r="H914" s="313"/>
      <c r="I914" s="313"/>
      <c r="J914" s="313"/>
    </row>
    <row r="915" spans="1:10">
      <c r="A915" s="313"/>
      <c r="B915" s="313"/>
      <c r="C915" s="313"/>
      <c r="D915" s="313"/>
      <c r="E915" s="313"/>
      <c r="F915" s="313"/>
      <c r="G915" s="313"/>
      <c r="H915" s="313"/>
      <c r="I915" s="313"/>
      <c r="J915" s="313"/>
    </row>
    <row r="916" spans="1:10">
      <c r="A916" s="313"/>
      <c r="B916" s="313"/>
      <c r="C916" s="313"/>
      <c r="D916" s="313"/>
      <c r="E916" s="313"/>
      <c r="F916" s="313"/>
      <c r="G916" s="313"/>
      <c r="H916" s="313"/>
      <c r="I916" s="313"/>
      <c r="J916" s="313"/>
    </row>
    <row r="917" spans="1:10">
      <c r="A917" s="313"/>
      <c r="B917" s="313"/>
      <c r="C917" s="313"/>
      <c r="D917" s="313"/>
      <c r="E917" s="313"/>
      <c r="F917" s="313"/>
      <c r="G917" s="313"/>
      <c r="H917" s="313"/>
      <c r="I917" s="313"/>
      <c r="J917" s="313"/>
    </row>
    <row r="918" spans="1:10">
      <c r="A918" s="313"/>
      <c r="B918" s="313"/>
      <c r="C918" s="313"/>
      <c r="D918" s="313"/>
      <c r="E918" s="313"/>
      <c r="F918" s="313"/>
      <c r="G918" s="313"/>
      <c r="H918" s="313"/>
      <c r="I918" s="313"/>
      <c r="J918" s="313"/>
    </row>
    <row r="919" spans="1:10">
      <c r="A919" s="313"/>
      <c r="B919" s="313"/>
      <c r="C919" s="313"/>
      <c r="D919" s="313"/>
      <c r="E919" s="313"/>
      <c r="F919" s="313"/>
      <c r="G919" s="313"/>
      <c r="H919" s="313"/>
      <c r="I919" s="313"/>
      <c r="J919" s="313"/>
    </row>
    <row r="920" spans="1:10">
      <c r="A920" s="313"/>
      <c r="B920" s="313"/>
      <c r="C920" s="313"/>
      <c r="D920" s="313"/>
      <c r="E920" s="313"/>
      <c r="F920" s="313"/>
      <c r="G920" s="313"/>
      <c r="H920" s="313"/>
      <c r="I920" s="313"/>
      <c r="J920" s="313"/>
    </row>
    <row r="921" spans="1:10">
      <c r="A921" s="313"/>
      <c r="B921" s="313"/>
      <c r="C921" s="313"/>
      <c r="D921" s="313"/>
      <c r="E921" s="313"/>
      <c r="F921" s="313"/>
      <c r="G921" s="313"/>
      <c r="H921" s="313"/>
      <c r="I921" s="313"/>
      <c r="J921" s="313"/>
    </row>
    <row r="922" spans="1:10">
      <c r="A922" s="313"/>
      <c r="B922" s="313"/>
      <c r="C922" s="313"/>
      <c r="D922" s="313"/>
      <c r="E922" s="313"/>
      <c r="F922" s="313"/>
      <c r="G922" s="313"/>
      <c r="H922" s="313"/>
      <c r="I922" s="313"/>
      <c r="J922" s="313"/>
    </row>
    <row r="923" spans="1:10">
      <c r="A923" s="313"/>
      <c r="B923" s="313"/>
      <c r="C923" s="313"/>
      <c r="D923" s="313"/>
      <c r="E923" s="313"/>
      <c r="F923" s="313"/>
      <c r="G923" s="313"/>
      <c r="H923" s="313"/>
      <c r="I923" s="313"/>
      <c r="J923" s="313"/>
    </row>
    <row r="924" spans="1:10">
      <c r="A924" s="313"/>
      <c r="B924" s="313"/>
      <c r="C924" s="313"/>
      <c r="D924" s="313"/>
      <c r="E924" s="313"/>
      <c r="F924" s="313"/>
      <c r="G924" s="313"/>
      <c r="H924" s="313"/>
      <c r="I924" s="313"/>
      <c r="J924" s="313"/>
    </row>
    <row r="925" spans="1:10">
      <c r="A925" s="313"/>
      <c r="B925" s="313"/>
      <c r="C925" s="313"/>
      <c r="D925" s="313"/>
      <c r="E925" s="313"/>
      <c r="F925" s="313"/>
      <c r="G925" s="313"/>
      <c r="H925" s="313"/>
      <c r="I925" s="313"/>
      <c r="J925" s="313"/>
    </row>
    <row r="926" spans="1:10">
      <c r="A926" s="313"/>
      <c r="B926" s="313"/>
      <c r="C926" s="313"/>
      <c r="D926" s="313"/>
      <c r="E926" s="313"/>
      <c r="F926" s="313"/>
      <c r="G926" s="313"/>
      <c r="H926" s="313"/>
      <c r="I926" s="313"/>
      <c r="J926" s="313"/>
    </row>
    <row r="927" spans="1:10">
      <c r="A927" s="313"/>
      <c r="B927" s="313"/>
      <c r="C927" s="313"/>
      <c r="D927" s="313"/>
      <c r="E927" s="313"/>
      <c r="F927" s="313"/>
      <c r="G927" s="313"/>
      <c r="H927" s="313"/>
      <c r="I927" s="313"/>
      <c r="J927" s="313"/>
    </row>
    <row r="928" spans="1:10">
      <c r="A928" s="313"/>
      <c r="B928" s="313"/>
      <c r="C928" s="313"/>
      <c r="D928" s="313"/>
      <c r="E928" s="313"/>
      <c r="F928" s="313"/>
      <c r="G928" s="313"/>
      <c r="H928" s="313"/>
      <c r="I928" s="313"/>
      <c r="J928" s="313"/>
    </row>
    <row r="929" spans="1:10">
      <c r="A929" s="313"/>
      <c r="B929" s="313"/>
      <c r="C929" s="313"/>
      <c r="D929" s="313"/>
      <c r="E929" s="313"/>
      <c r="F929" s="313"/>
      <c r="G929" s="313"/>
      <c r="H929" s="313"/>
      <c r="I929" s="313"/>
      <c r="J929" s="313"/>
    </row>
    <row r="930" spans="1:10">
      <c r="A930" s="313"/>
      <c r="B930" s="313"/>
      <c r="C930" s="313"/>
      <c r="D930" s="313"/>
      <c r="E930" s="313"/>
      <c r="F930" s="313"/>
      <c r="G930" s="313"/>
      <c r="H930" s="313"/>
      <c r="I930" s="313"/>
      <c r="J930" s="313"/>
    </row>
    <row r="931" spans="1:10">
      <c r="A931" s="313"/>
      <c r="B931" s="313"/>
      <c r="C931" s="313"/>
      <c r="D931" s="313"/>
      <c r="E931" s="313"/>
      <c r="F931" s="313"/>
      <c r="G931" s="313"/>
      <c r="H931" s="313"/>
      <c r="I931" s="313"/>
      <c r="J931" s="313"/>
    </row>
    <row r="932" spans="1:10">
      <c r="A932" s="313"/>
      <c r="B932" s="313"/>
      <c r="C932" s="313"/>
      <c r="D932" s="313"/>
      <c r="E932" s="313"/>
      <c r="F932" s="313"/>
      <c r="G932" s="313"/>
      <c r="H932" s="313"/>
      <c r="I932" s="313"/>
      <c r="J932" s="313"/>
    </row>
    <row r="933" spans="1:10">
      <c r="A933" s="313"/>
      <c r="B933" s="313"/>
      <c r="C933" s="313"/>
      <c r="D933" s="313"/>
      <c r="E933" s="313"/>
      <c r="F933" s="313"/>
      <c r="G933" s="313"/>
      <c r="H933" s="313"/>
      <c r="I933" s="313"/>
      <c r="J933" s="313"/>
    </row>
    <row r="934" spans="1:10">
      <c r="A934" s="313"/>
      <c r="B934" s="313"/>
      <c r="C934" s="313"/>
      <c r="D934" s="313"/>
      <c r="E934" s="313"/>
      <c r="F934" s="313"/>
      <c r="G934" s="313"/>
      <c r="H934" s="313"/>
      <c r="I934" s="313"/>
      <c r="J934" s="313"/>
    </row>
    <row r="935" spans="1:10">
      <c r="A935" s="313"/>
      <c r="B935" s="313"/>
      <c r="C935" s="313"/>
      <c r="D935" s="313"/>
      <c r="E935" s="313"/>
      <c r="F935" s="313"/>
      <c r="G935" s="313"/>
      <c r="H935" s="313"/>
      <c r="I935" s="313"/>
      <c r="J935" s="313"/>
    </row>
    <row r="936" spans="1:10">
      <c r="A936" s="313"/>
      <c r="B936" s="313"/>
      <c r="C936" s="313"/>
      <c r="D936" s="313"/>
      <c r="E936" s="313"/>
      <c r="F936" s="313"/>
      <c r="G936" s="313"/>
      <c r="H936" s="313"/>
      <c r="I936" s="313"/>
      <c r="J936" s="313"/>
    </row>
    <row r="937" spans="1:10">
      <c r="A937" s="313"/>
      <c r="B937" s="313"/>
      <c r="C937" s="313"/>
      <c r="D937" s="313"/>
      <c r="E937" s="313"/>
      <c r="F937" s="313"/>
      <c r="G937" s="313"/>
      <c r="H937" s="313"/>
      <c r="I937" s="313"/>
      <c r="J937" s="313"/>
    </row>
    <row r="938" spans="1:10">
      <c r="A938" s="313"/>
      <c r="B938" s="313"/>
      <c r="C938" s="313"/>
      <c r="D938" s="313"/>
      <c r="E938" s="313"/>
      <c r="F938" s="313"/>
      <c r="G938" s="313"/>
      <c r="H938" s="313"/>
      <c r="I938" s="313"/>
      <c r="J938" s="313"/>
    </row>
    <row r="939" spans="1:10">
      <c r="A939" s="313"/>
      <c r="B939" s="313"/>
      <c r="C939" s="313"/>
      <c r="D939" s="313"/>
      <c r="E939" s="313"/>
      <c r="F939" s="313"/>
      <c r="G939" s="313"/>
      <c r="H939" s="313"/>
      <c r="I939" s="313"/>
      <c r="J939" s="313"/>
    </row>
    <row r="940" spans="1:10">
      <c r="A940" s="313"/>
      <c r="B940" s="313"/>
      <c r="C940" s="313"/>
      <c r="D940" s="313"/>
      <c r="E940" s="313"/>
      <c r="F940" s="313"/>
      <c r="G940" s="313"/>
      <c r="H940" s="313"/>
      <c r="I940" s="313"/>
      <c r="J940" s="313"/>
    </row>
    <row r="941" spans="1:10">
      <c r="A941" s="313"/>
      <c r="B941" s="313"/>
      <c r="C941" s="313"/>
      <c r="D941" s="313"/>
      <c r="E941" s="313"/>
      <c r="F941" s="313"/>
      <c r="G941" s="313"/>
      <c r="H941" s="313"/>
      <c r="I941" s="313"/>
      <c r="J941" s="313"/>
    </row>
    <row r="942" spans="1:10">
      <c r="A942" s="313"/>
      <c r="B942" s="313"/>
      <c r="C942" s="313"/>
      <c r="D942" s="313"/>
      <c r="E942" s="313"/>
      <c r="F942" s="313"/>
      <c r="G942" s="313"/>
      <c r="H942" s="313"/>
      <c r="I942" s="313"/>
      <c r="J942" s="313"/>
    </row>
    <row r="943" spans="1:10">
      <c r="A943" s="313"/>
      <c r="B943" s="313"/>
      <c r="C943" s="313"/>
      <c r="D943" s="313"/>
      <c r="E943" s="313"/>
      <c r="F943" s="313"/>
      <c r="G943" s="313"/>
      <c r="H943" s="313"/>
      <c r="I943" s="313"/>
      <c r="J943" s="313"/>
    </row>
    <row r="944" spans="1:10">
      <c r="A944" s="313"/>
      <c r="B944" s="313"/>
      <c r="C944" s="313"/>
      <c r="D944" s="313"/>
      <c r="E944" s="313"/>
      <c r="F944" s="313"/>
      <c r="G944" s="313"/>
      <c r="H944" s="313"/>
      <c r="I944" s="313"/>
      <c r="J944" s="313"/>
    </row>
    <row r="945" spans="1:10">
      <c r="A945" s="313"/>
      <c r="B945" s="313"/>
      <c r="C945" s="313"/>
      <c r="D945" s="313"/>
      <c r="E945" s="313"/>
      <c r="F945" s="313"/>
      <c r="G945" s="313"/>
      <c r="H945" s="313"/>
      <c r="I945" s="313"/>
      <c r="J945" s="313"/>
    </row>
    <row r="946" spans="1:10">
      <c r="A946" s="313"/>
      <c r="B946" s="313"/>
      <c r="C946" s="313"/>
      <c r="D946" s="313"/>
      <c r="E946" s="313"/>
      <c r="F946" s="313"/>
      <c r="G946" s="313"/>
      <c r="H946" s="313"/>
      <c r="I946" s="313"/>
      <c r="J946" s="313"/>
    </row>
    <row r="947" spans="1:10">
      <c r="A947" s="313"/>
      <c r="B947" s="313"/>
      <c r="C947" s="313"/>
      <c r="D947" s="313"/>
      <c r="E947" s="313"/>
      <c r="F947" s="313"/>
      <c r="G947" s="313"/>
      <c r="H947" s="313"/>
      <c r="I947" s="313"/>
      <c r="J947" s="313"/>
    </row>
    <row r="948" spans="1:10">
      <c r="A948" s="313"/>
      <c r="B948" s="313"/>
      <c r="C948" s="313"/>
      <c r="D948" s="313"/>
      <c r="E948" s="313"/>
      <c r="F948" s="313"/>
      <c r="G948" s="313"/>
      <c r="H948" s="313"/>
      <c r="I948" s="313"/>
      <c r="J948" s="313"/>
    </row>
    <row r="949" spans="1:10">
      <c r="A949" s="313"/>
      <c r="B949" s="313"/>
      <c r="C949" s="313"/>
      <c r="D949" s="313"/>
      <c r="E949" s="313"/>
      <c r="F949" s="313"/>
      <c r="G949" s="313"/>
      <c r="H949" s="313"/>
      <c r="I949" s="313"/>
      <c r="J949" s="313"/>
    </row>
    <row r="950" spans="1:10">
      <c r="A950" s="313"/>
      <c r="B950" s="313"/>
      <c r="C950" s="313"/>
      <c r="D950" s="313"/>
      <c r="E950" s="313"/>
      <c r="F950" s="313"/>
      <c r="G950" s="313"/>
      <c r="H950" s="313"/>
      <c r="I950" s="313"/>
      <c r="J950" s="313"/>
    </row>
    <row r="951" spans="1:10">
      <c r="A951" s="313"/>
      <c r="B951" s="313"/>
      <c r="C951" s="313"/>
      <c r="D951" s="313"/>
      <c r="E951" s="313"/>
      <c r="F951" s="313"/>
      <c r="G951" s="313"/>
      <c r="H951" s="313"/>
      <c r="I951" s="313"/>
      <c r="J951" s="313"/>
    </row>
    <row r="952" spans="1:10">
      <c r="A952" s="313"/>
      <c r="B952" s="313"/>
      <c r="C952" s="313"/>
      <c r="D952" s="313"/>
      <c r="E952" s="313"/>
      <c r="F952" s="313"/>
      <c r="G952" s="313"/>
      <c r="H952" s="313"/>
      <c r="I952" s="313"/>
      <c r="J952" s="313"/>
    </row>
    <row r="953" spans="1:10">
      <c r="A953" s="313"/>
      <c r="B953" s="313"/>
      <c r="C953" s="313"/>
      <c r="D953" s="313"/>
      <c r="E953" s="313"/>
      <c r="F953" s="313"/>
      <c r="G953" s="313"/>
      <c r="H953" s="313"/>
      <c r="I953" s="313"/>
      <c r="J953" s="313"/>
    </row>
    <row r="954" spans="1:10">
      <c r="A954" s="313"/>
      <c r="B954" s="313"/>
      <c r="C954" s="313"/>
      <c r="D954" s="313"/>
      <c r="E954" s="313"/>
      <c r="F954" s="313"/>
      <c r="G954" s="313"/>
      <c r="H954" s="313"/>
      <c r="I954" s="313"/>
      <c r="J954" s="313"/>
    </row>
    <row r="955" spans="1:10">
      <c r="A955" s="313"/>
      <c r="B955" s="313"/>
      <c r="C955" s="313"/>
      <c r="D955" s="313"/>
      <c r="E955" s="313"/>
      <c r="F955" s="313"/>
      <c r="G955" s="313"/>
      <c r="H955" s="313"/>
      <c r="I955" s="313"/>
      <c r="J955" s="313"/>
    </row>
    <row r="956" spans="1:10">
      <c r="A956" s="313"/>
      <c r="B956" s="313"/>
      <c r="C956" s="313"/>
      <c r="D956" s="313"/>
      <c r="E956" s="313"/>
      <c r="F956" s="313"/>
      <c r="G956" s="313"/>
      <c r="H956" s="313"/>
      <c r="I956" s="313"/>
      <c r="J956" s="313"/>
    </row>
    <row r="957" spans="1:10">
      <c r="A957" s="313"/>
      <c r="B957" s="313"/>
      <c r="C957" s="313"/>
      <c r="D957" s="313"/>
      <c r="E957" s="313"/>
      <c r="F957" s="313"/>
      <c r="G957" s="313"/>
      <c r="H957" s="313"/>
      <c r="I957" s="313"/>
      <c r="J957" s="313"/>
    </row>
    <row r="958" spans="1:10">
      <c r="A958" s="313"/>
      <c r="B958" s="313"/>
      <c r="C958" s="313"/>
      <c r="D958" s="313"/>
      <c r="E958" s="313"/>
      <c r="F958" s="313"/>
      <c r="G958" s="313"/>
      <c r="H958" s="313"/>
      <c r="I958" s="313"/>
      <c r="J958" s="313"/>
    </row>
    <row r="959" spans="1:10">
      <c r="A959" s="313"/>
      <c r="B959" s="313"/>
      <c r="C959" s="313"/>
      <c r="D959" s="313"/>
      <c r="E959" s="313"/>
      <c r="F959" s="313"/>
      <c r="G959" s="313"/>
      <c r="H959" s="313"/>
      <c r="I959" s="313"/>
      <c r="J959" s="313"/>
    </row>
    <row r="960" spans="1:10">
      <c r="A960" s="313"/>
      <c r="B960" s="313"/>
      <c r="C960" s="313"/>
      <c r="D960" s="313"/>
      <c r="E960" s="313"/>
      <c r="F960" s="313"/>
      <c r="G960" s="313"/>
      <c r="H960" s="313"/>
      <c r="I960" s="313"/>
      <c r="J960" s="313"/>
    </row>
    <row r="961" spans="1:10">
      <c r="A961" s="313"/>
      <c r="B961" s="313"/>
      <c r="C961" s="313"/>
      <c r="D961" s="313"/>
      <c r="E961" s="313"/>
      <c r="F961" s="313"/>
      <c r="G961" s="313"/>
      <c r="H961" s="313"/>
      <c r="I961" s="313"/>
      <c r="J961" s="313"/>
    </row>
    <row r="962" spans="1:10">
      <c r="A962" s="313"/>
      <c r="B962" s="313"/>
      <c r="C962" s="313"/>
      <c r="D962" s="313"/>
      <c r="E962" s="313"/>
      <c r="F962" s="313"/>
      <c r="G962" s="313"/>
      <c r="H962" s="313"/>
      <c r="I962" s="313"/>
      <c r="J962" s="313"/>
    </row>
    <row r="963" spans="1:10">
      <c r="A963" s="313"/>
      <c r="B963" s="313"/>
      <c r="C963" s="313"/>
      <c r="D963" s="313"/>
      <c r="E963" s="313"/>
      <c r="F963" s="313"/>
      <c r="G963" s="313"/>
      <c r="H963" s="313"/>
      <c r="I963" s="313"/>
      <c r="J963" s="313"/>
    </row>
    <row r="964" spans="1:10">
      <c r="A964" s="313"/>
      <c r="B964" s="313"/>
      <c r="C964" s="313"/>
      <c r="D964" s="313"/>
      <c r="E964" s="313"/>
      <c r="F964" s="313"/>
      <c r="G964" s="313"/>
      <c r="H964" s="313"/>
      <c r="I964" s="313"/>
      <c r="J964" s="313"/>
    </row>
    <row r="965" spans="1:10">
      <c r="A965" s="313"/>
      <c r="B965" s="313"/>
      <c r="C965" s="313"/>
      <c r="D965" s="313"/>
      <c r="E965" s="313"/>
      <c r="F965" s="313"/>
      <c r="G965" s="313"/>
      <c r="H965" s="313"/>
      <c r="I965" s="313"/>
      <c r="J965" s="313"/>
    </row>
    <row r="966" spans="1:10">
      <c r="A966" s="313"/>
      <c r="B966" s="313"/>
      <c r="C966" s="313"/>
      <c r="D966" s="313"/>
      <c r="E966" s="313"/>
      <c r="F966" s="313"/>
      <c r="G966" s="313"/>
      <c r="H966" s="313"/>
      <c r="I966" s="313"/>
      <c r="J966" s="313"/>
    </row>
    <row r="967" spans="1:10">
      <c r="A967" s="313"/>
      <c r="B967" s="313"/>
      <c r="C967" s="313"/>
      <c r="D967" s="313"/>
      <c r="E967" s="313"/>
      <c r="F967" s="313"/>
      <c r="G967" s="313"/>
      <c r="H967" s="313"/>
      <c r="I967" s="313"/>
      <c r="J967" s="313"/>
    </row>
    <row r="968" spans="1:10">
      <c r="A968" s="313"/>
      <c r="B968" s="313"/>
      <c r="C968" s="313"/>
      <c r="D968" s="313"/>
      <c r="E968" s="313"/>
      <c r="F968" s="313"/>
      <c r="G968" s="313"/>
      <c r="H968" s="313"/>
      <c r="I968" s="313"/>
      <c r="J968" s="313"/>
    </row>
    <row r="969" spans="1:10">
      <c r="A969" s="313"/>
      <c r="B969" s="313"/>
      <c r="C969" s="313"/>
      <c r="D969" s="313"/>
      <c r="E969" s="313"/>
      <c r="F969" s="313"/>
      <c r="G969" s="313"/>
      <c r="H969" s="313"/>
      <c r="I969" s="313"/>
      <c r="J969" s="313"/>
    </row>
    <row r="970" spans="1:10">
      <c r="A970" s="313"/>
      <c r="B970" s="313"/>
      <c r="C970" s="313"/>
      <c r="D970" s="313"/>
      <c r="E970" s="313"/>
      <c r="F970" s="313"/>
      <c r="G970" s="313"/>
      <c r="H970" s="313"/>
      <c r="I970" s="313"/>
      <c r="J970" s="313"/>
    </row>
    <row r="971" spans="1:10">
      <c r="A971" s="313"/>
      <c r="B971" s="313"/>
      <c r="C971" s="313"/>
      <c r="D971" s="313"/>
      <c r="E971" s="313"/>
      <c r="F971" s="313"/>
      <c r="G971" s="313"/>
      <c r="H971" s="313"/>
      <c r="I971" s="313"/>
      <c r="J971" s="313"/>
    </row>
    <row r="972" spans="1:10">
      <c r="A972" s="313"/>
      <c r="B972" s="313"/>
      <c r="C972" s="313"/>
      <c r="D972" s="313"/>
      <c r="E972" s="313"/>
      <c r="F972" s="313"/>
      <c r="G972" s="313"/>
      <c r="H972" s="313"/>
      <c r="I972" s="313"/>
      <c r="J972" s="313"/>
    </row>
    <row r="973" spans="1:10">
      <c r="A973" s="313"/>
      <c r="B973" s="313"/>
      <c r="C973" s="313"/>
      <c r="D973" s="313"/>
      <c r="E973" s="313"/>
      <c r="F973" s="313"/>
      <c r="G973" s="313"/>
      <c r="H973" s="313"/>
      <c r="I973" s="313"/>
      <c r="J973" s="313"/>
    </row>
    <row r="974" spans="1:10">
      <c r="A974" s="313"/>
      <c r="B974" s="313"/>
      <c r="C974" s="313"/>
      <c r="D974" s="313"/>
      <c r="E974" s="313"/>
      <c r="F974" s="313"/>
      <c r="G974" s="313"/>
      <c r="H974" s="313"/>
      <c r="I974" s="313"/>
      <c r="J974" s="313"/>
    </row>
    <row r="975" spans="1:10">
      <c r="A975" s="313"/>
      <c r="B975" s="313"/>
      <c r="C975" s="313"/>
      <c r="D975" s="313"/>
      <c r="E975" s="313"/>
      <c r="F975" s="313"/>
      <c r="G975" s="313"/>
      <c r="H975" s="313"/>
      <c r="I975" s="313"/>
      <c r="J975" s="313"/>
    </row>
    <row r="976" spans="1:10">
      <c r="A976" s="313"/>
      <c r="B976" s="313"/>
      <c r="C976" s="313"/>
      <c r="D976" s="313"/>
      <c r="E976" s="313"/>
      <c r="F976" s="313"/>
      <c r="G976" s="313"/>
      <c r="H976" s="313"/>
      <c r="I976" s="313"/>
      <c r="J976" s="313"/>
    </row>
    <row r="977" spans="1:10">
      <c r="A977" s="313"/>
      <c r="B977" s="313"/>
      <c r="C977" s="313"/>
      <c r="D977" s="313"/>
      <c r="E977" s="313"/>
      <c r="F977" s="313"/>
      <c r="G977" s="313"/>
      <c r="H977" s="313"/>
      <c r="I977" s="313"/>
      <c r="J977" s="313"/>
    </row>
    <row r="978" spans="1:10">
      <c r="A978" s="313"/>
      <c r="B978" s="313"/>
      <c r="C978" s="313"/>
      <c r="D978" s="313"/>
      <c r="E978" s="313"/>
      <c r="F978" s="313"/>
      <c r="G978" s="313"/>
      <c r="H978" s="313"/>
      <c r="I978" s="313"/>
      <c r="J978" s="313"/>
    </row>
    <row r="979" spans="1:10">
      <c r="A979" s="313"/>
      <c r="B979" s="313"/>
      <c r="C979" s="313"/>
      <c r="D979" s="313"/>
      <c r="E979" s="313"/>
      <c r="F979" s="313"/>
      <c r="G979" s="313"/>
      <c r="H979" s="313"/>
      <c r="I979" s="313"/>
      <c r="J979" s="313"/>
    </row>
    <row r="980" spans="1:10">
      <c r="A980" s="313"/>
      <c r="B980" s="313"/>
      <c r="C980" s="313"/>
      <c r="D980" s="313"/>
      <c r="E980" s="313"/>
      <c r="F980" s="313"/>
      <c r="G980" s="313"/>
      <c r="H980" s="313"/>
      <c r="I980" s="313"/>
      <c r="J980" s="313"/>
    </row>
    <row r="981" spans="1:10">
      <c r="A981" s="313"/>
      <c r="B981" s="313"/>
      <c r="C981" s="313"/>
      <c r="D981" s="313"/>
      <c r="E981" s="313"/>
      <c r="F981" s="313"/>
      <c r="G981" s="313"/>
      <c r="H981" s="313"/>
      <c r="I981" s="313"/>
      <c r="J981" s="313"/>
    </row>
  </sheetData>
  <sheetProtection algorithmName="SHA-512" hashValue="7Cauh5wWqLKDhv9TWkIJEgq1vYyKAV6gu9VlwAaw6j0sx3R3rtTHccNLZThWDVs9EbGIXcFJV3NO7Ip9mVtXog==" saltValue="LT/CSqvoHr/Yfko5B6iTsQ==" spinCount="100000" sheet="1" objects="1" scenarios="1"/>
  <protectedRanges>
    <protectedRange sqref="I13:J162" name="Tabel 3a4_1"/>
    <protectedRange sqref="G13:G162" name="Tabel 3a1_2"/>
    <protectedRange sqref="H13:H162" name="Tabel 3a1_1_1"/>
  </protectedRanges>
  <mergeCells count="1">
    <mergeCell ref="L13:N13"/>
  </mergeCells>
  <dataValidations count="4">
    <dataValidation type="list" allowBlank="1" showInputMessage="1" showErrorMessage="1" sqref="F13:F18" xr:uid="{02B17C5C-EB96-44B8-91A6-996C1443D5DE}">
      <formula1>$F$4:$F$9</formula1>
    </dataValidation>
    <dataValidation allowBlank="1" showInputMessage="1" showErrorMessage="1" prompt="Mata Kuliah yang diampu diisi satu saja. Bila seorang dosen mengampu banyak mata kuliah, mohon mengisi data tersebut pada baris baru" sqref="I13:I162" xr:uid="{FD488106-DD9A-4351-BBFD-419E458B7D13}"/>
    <dataValidation type="list" allowBlank="1" showInputMessage="1" showErrorMessage="1" prompt="Cell hanya dapat diisi tanda centang (V) atau dikosongkan" sqref="J13:J162" xr:uid="{024BBD97-AA21-4DB9-9673-2AD039F83FA0}">
      <formula1>$D$4:$D$5</formula1>
    </dataValidation>
    <dataValidation type="textLength" operator="greaterThan" allowBlank="1" showInputMessage="1" showErrorMessage="1" error="Bila tidak ada, harap dikosongkan" prompt="Bila tidak ada, harap dikosongkan" sqref="G13:H162" xr:uid="{FB904DA0-B835-4200-907A-317037AF2692}">
      <formula1>1</formula1>
    </dataValidation>
  </dataValidations>
  <hyperlinks>
    <hyperlink ref="K1" location="'Daftar Tabel'!A1" display="&lt;&lt;&lt; Daftar Tabel" xr:uid="{8725EAFE-2111-4DD7-B64B-7A3ACB07A3C2}"/>
  </hyperlink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J11"/>
  <sheetViews>
    <sheetView workbookViewId="0">
      <pane xSplit="1" ySplit="5" topLeftCell="B6" activePane="bottomRight" state="frozen"/>
      <selection activeCell="O19" sqref="O19"/>
      <selection pane="topRight" activeCell="O19" sqref="O19"/>
      <selection pane="bottomLeft" activeCell="O19" sqref="O19"/>
      <selection pane="bottomRight" activeCell="O19" sqref="O19"/>
    </sheetView>
  </sheetViews>
  <sheetFormatPr defaultColWidth="8.85546875" defaultRowHeight="15"/>
  <cols>
    <col min="1" max="1" width="5.5703125" style="3" customWidth="1"/>
    <col min="2" max="2" width="23" style="3" customWidth="1"/>
    <col min="3" max="3" width="11.5703125" style="3" customWidth="1"/>
    <col min="4" max="4" width="14.140625" style="3" customWidth="1"/>
    <col min="5" max="6" width="10.5703125" style="3" customWidth="1"/>
    <col min="7" max="8" width="13.42578125" style="3" customWidth="1"/>
    <col min="9" max="9" width="10.5703125" style="3" customWidth="1"/>
    <col min="10" max="10" width="14.5703125" style="3" bestFit="1" customWidth="1"/>
    <col min="11" max="16384" width="8.85546875" style="3"/>
  </cols>
  <sheetData>
    <row r="1" spans="1:10">
      <c r="A1" s="31" t="s">
        <v>73</v>
      </c>
      <c r="J1" s="20" t="s">
        <v>14</v>
      </c>
    </row>
    <row r="2" spans="1:10">
      <c r="A2" s="31"/>
    </row>
    <row r="3" spans="1:10">
      <c r="A3" s="33" t="s">
        <v>74</v>
      </c>
    </row>
    <row r="4" spans="1:10" ht="51">
      <c r="A4" s="32" t="s">
        <v>17</v>
      </c>
      <c r="B4" s="32" t="s">
        <v>75</v>
      </c>
      <c r="C4" s="32" t="s">
        <v>76</v>
      </c>
      <c r="D4" s="32" t="s">
        <v>77</v>
      </c>
      <c r="E4" s="32" t="s">
        <v>78</v>
      </c>
      <c r="F4" s="32" t="s">
        <v>47</v>
      </c>
      <c r="G4" s="32" t="s">
        <v>79</v>
      </c>
      <c r="H4" s="32" t="s">
        <v>80</v>
      </c>
      <c r="I4" s="32" t="s">
        <v>81</v>
      </c>
    </row>
    <row r="5" spans="1:10">
      <c r="A5" s="25">
        <v>1</v>
      </c>
      <c r="B5" s="25">
        <v>2</v>
      </c>
      <c r="C5" s="25">
        <v>3</v>
      </c>
      <c r="D5" s="25">
        <v>4</v>
      </c>
      <c r="E5" s="25">
        <v>5</v>
      </c>
      <c r="F5" s="25">
        <v>6</v>
      </c>
      <c r="G5" s="25">
        <v>7</v>
      </c>
      <c r="H5" s="25">
        <v>8</v>
      </c>
      <c r="I5" s="25">
        <v>9</v>
      </c>
    </row>
    <row r="6" spans="1:10">
      <c r="A6" s="27">
        <v>1</v>
      </c>
      <c r="B6" s="30"/>
      <c r="C6" s="23"/>
      <c r="D6" s="23"/>
      <c r="E6" s="23"/>
      <c r="F6" s="23"/>
      <c r="G6" s="23"/>
      <c r="H6" s="23"/>
      <c r="I6" s="23"/>
    </row>
    <row r="7" spans="1:10">
      <c r="A7" s="27">
        <v>2</v>
      </c>
      <c r="B7" s="30"/>
      <c r="C7" s="23"/>
      <c r="D7" s="23"/>
      <c r="E7" s="23"/>
      <c r="F7" s="23"/>
      <c r="G7" s="23"/>
      <c r="H7" s="23"/>
      <c r="I7" s="23"/>
    </row>
    <row r="8" spans="1:10">
      <c r="A8" s="27">
        <v>3</v>
      </c>
      <c r="B8" s="30"/>
      <c r="C8" s="23"/>
      <c r="D8" s="23"/>
      <c r="E8" s="23"/>
      <c r="F8" s="23"/>
      <c r="G8" s="23"/>
      <c r="H8" s="23"/>
      <c r="I8" s="23"/>
    </row>
    <row r="9" spans="1:10">
      <c r="A9" s="27">
        <v>4</v>
      </c>
      <c r="B9" s="30"/>
      <c r="C9" s="23"/>
      <c r="D9" s="23"/>
      <c r="E9" s="23"/>
      <c r="F9" s="23"/>
      <c r="G9" s="23"/>
      <c r="H9" s="23"/>
      <c r="I9" s="23"/>
    </row>
    <row r="10" spans="1:10">
      <c r="A10" s="27">
        <v>5</v>
      </c>
      <c r="B10" s="30"/>
      <c r="C10" s="23"/>
      <c r="D10" s="23"/>
      <c r="E10" s="23"/>
      <c r="F10" s="23"/>
      <c r="G10" s="23"/>
      <c r="H10" s="23"/>
      <c r="I10" s="23"/>
    </row>
    <row r="11" spans="1:10">
      <c r="A11" s="27" t="s">
        <v>60</v>
      </c>
      <c r="B11" s="30"/>
      <c r="C11" s="23"/>
      <c r="D11" s="23"/>
      <c r="E11" s="23"/>
      <c r="F11" s="23"/>
      <c r="G11" s="23"/>
      <c r="H11" s="23"/>
      <c r="I11" s="23"/>
    </row>
  </sheetData>
  <sheetProtection algorithmName="SHA-512" hashValue="SFUZG41Zq9c09TC5xK7XjR9xtsKH4uMawGIaQSu8+yg1ngUACMhYP7KkPrFZ1CKIq939mJUKNBbaZJuOmJQGsw==" saltValue="7+bcA1QZuBZGha00AgA9yw==" spinCount="100000" sheet="1" objects="1" scenarios="1"/>
  <hyperlinks>
    <hyperlink ref="J1" location="'Daftar Tabel'!A1" display="&lt;&lt;&lt; Daftar Tabel" xr:uid="{00000000-0004-0000-0C00-000000000000}"/>
  </hyperlink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V210"/>
  <sheetViews>
    <sheetView zoomScale="85" zoomScaleNormal="85" workbookViewId="0">
      <pane xSplit="1" ySplit="10" topLeftCell="B180" activePane="bottomRight" state="frozen"/>
      <selection activeCell="O19" sqref="O19"/>
      <selection pane="topRight" activeCell="O19" sqref="O19"/>
      <selection pane="bottomLeft" activeCell="O19" sqref="O19"/>
      <selection pane="bottomRight" activeCell="M215" sqref="M215"/>
    </sheetView>
  </sheetViews>
  <sheetFormatPr defaultColWidth="8.85546875" defaultRowHeight="15"/>
  <cols>
    <col min="1" max="1" width="5.5703125" customWidth="1"/>
    <col min="2" max="2" width="24" customWidth="1"/>
    <col min="3" max="3" width="20.140625" customWidth="1"/>
    <col min="4" max="4" width="35.85546875" customWidth="1"/>
    <col min="5" max="5" width="14.85546875" customWidth="1"/>
    <col min="6" max="8" width="9.5703125" customWidth="1"/>
    <col min="9" max="9" width="9.85546875" customWidth="1"/>
    <col min="10" max="10" width="14.5703125" bestFit="1" customWidth="1"/>
    <col min="17" max="17" width="21.42578125" customWidth="1"/>
  </cols>
  <sheetData>
    <row r="1" spans="1:12">
      <c r="A1" s="34" t="s">
        <v>402</v>
      </c>
      <c r="J1" s="20" t="s">
        <v>14</v>
      </c>
    </row>
    <row r="2" spans="1:12" ht="18" customHeight="1">
      <c r="A2" s="34"/>
      <c r="J2" s="20"/>
    </row>
    <row r="3" spans="1:12" ht="18" hidden="1" customHeight="1">
      <c r="A3" s="34"/>
      <c r="B3" t="s">
        <v>15</v>
      </c>
      <c r="D3" t="s">
        <v>1084</v>
      </c>
      <c r="J3" s="20"/>
    </row>
    <row r="4" spans="1:12" ht="18" hidden="1" customHeight="1">
      <c r="A4" s="34"/>
      <c r="D4" t="s">
        <v>1085</v>
      </c>
      <c r="J4" s="20"/>
    </row>
    <row r="5" spans="1:12" ht="18" hidden="1" customHeight="1">
      <c r="A5" s="34"/>
      <c r="D5" t="s">
        <v>1086</v>
      </c>
      <c r="J5" s="20"/>
    </row>
    <row r="6" spans="1:12" ht="18" hidden="1" customHeight="1">
      <c r="A6" s="34"/>
      <c r="B6" t="s">
        <v>16</v>
      </c>
      <c r="D6" t="s">
        <v>1087</v>
      </c>
      <c r="J6" s="20"/>
    </row>
    <row r="7" spans="1:12" ht="18" hidden="1" customHeight="1">
      <c r="A7" s="34"/>
      <c r="D7" s="243" t="s">
        <v>1088</v>
      </c>
    </row>
    <row r="8" spans="1:12" ht="20.45" customHeight="1">
      <c r="A8" s="463" t="s">
        <v>17</v>
      </c>
      <c r="B8" s="463" t="s">
        <v>45</v>
      </c>
      <c r="C8" s="463" t="s">
        <v>47</v>
      </c>
      <c r="D8" s="463" t="s">
        <v>1083</v>
      </c>
      <c r="E8" s="463" t="s">
        <v>1082</v>
      </c>
      <c r="F8" s="465" t="s">
        <v>83</v>
      </c>
      <c r="G8" s="466"/>
      <c r="H8" s="467"/>
      <c r="I8" s="463" t="s">
        <v>84</v>
      </c>
    </row>
    <row r="9" spans="1:12" ht="27.6" customHeight="1">
      <c r="A9" s="464"/>
      <c r="B9" s="464"/>
      <c r="C9" s="464"/>
      <c r="D9" s="464"/>
      <c r="E9" s="464"/>
      <c r="F9" s="24" t="s">
        <v>85</v>
      </c>
      <c r="G9" s="24" t="s">
        <v>25</v>
      </c>
      <c r="H9" s="24" t="s">
        <v>24</v>
      </c>
      <c r="I9" s="464"/>
    </row>
    <row r="10" spans="1:12">
      <c r="A10" s="35">
        <v>1</v>
      </c>
      <c r="B10" s="36">
        <v>2</v>
      </c>
      <c r="C10" s="36">
        <v>3</v>
      </c>
      <c r="D10" s="36">
        <v>4</v>
      </c>
      <c r="E10" s="36"/>
      <c r="F10" s="25">
        <v>5</v>
      </c>
      <c r="G10" s="25">
        <v>6</v>
      </c>
      <c r="H10" s="25">
        <v>7</v>
      </c>
      <c r="I10" s="25">
        <v>8</v>
      </c>
    </row>
    <row r="11" spans="1:12" ht="24" customHeight="1">
      <c r="A11" s="321">
        <v>1</v>
      </c>
      <c r="B11" s="322"/>
      <c r="C11" s="322"/>
      <c r="D11" s="322"/>
      <c r="E11" s="322"/>
      <c r="F11" s="323"/>
      <c r="G11" s="323"/>
      <c r="H11" s="323"/>
      <c r="I11" s="323"/>
      <c r="K11" s="497" t="s">
        <v>1079</v>
      </c>
      <c r="L11" s="498"/>
    </row>
    <row r="12" spans="1:12">
      <c r="A12" s="324">
        <v>2</v>
      </c>
      <c r="B12" s="322"/>
      <c r="C12" s="322"/>
      <c r="D12" s="322"/>
      <c r="E12" s="322"/>
      <c r="F12" s="323"/>
      <c r="G12" s="323"/>
      <c r="H12" s="323"/>
      <c r="I12" s="323"/>
      <c r="K12" s="316" t="s">
        <v>1080</v>
      </c>
      <c r="L12" s="317">
        <f>COUNTIFS(B11:B998,"&lt;&gt;",D11:D998,"&lt;&gt;")</f>
        <v>0</v>
      </c>
    </row>
    <row r="13" spans="1:12">
      <c r="A13" s="324">
        <v>3</v>
      </c>
      <c r="B13" s="322"/>
      <c r="C13" s="322"/>
      <c r="D13" s="322"/>
      <c r="E13" s="325"/>
      <c r="F13" s="323"/>
      <c r="G13" s="323"/>
      <c r="H13" s="323"/>
      <c r="I13" s="323"/>
      <c r="L13" s="317"/>
    </row>
    <row r="14" spans="1:12">
      <c r="A14" s="324">
        <v>4</v>
      </c>
      <c r="B14" s="322"/>
      <c r="C14" s="322"/>
      <c r="D14" s="322"/>
      <c r="E14" s="325"/>
      <c r="F14" s="323"/>
      <c r="G14" s="323"/>
      <c r="H14" s="323"/>
      <c r="I14" s="323"/>
    </row>
    <row r="15" spans="1:12">
      <c r="A15" s="324">
        <v>5</v>
      </c>
      <c r="B15" s="322"/>
      <c r="C15" s="322"/>
      <c r="D15" s="322"/>
      <c r="E15" s="322"/>
      <c r="F15" s="323"/>
      <c r="G15" s="323"/>
      <c r="H15" s="323"/>
      <c r="I15" s="323"/>
    </row>
    <row r="16" spans="1:12">
      <c r="A16" s="324">
        <v>6</v>
      </c>
      <c r="B16" s="322"/>
      <c r="C16" s="322"/>
      <c r="D16" s="322"/>
      <c r="E16" s="322"/>
      <c r="F16" s="323"/>
      <c r="G16" s="323"/>
      <c r="H16" s="323"/>
      <c r="I16" s="323"/>
      <c r="K16" s="316" t="s">
        <v>114</v>
      </c>
    </row>
    <row r="17" spans="1:22" ht="15" customHeight="1">
      <c r="A17" s="324">
        <v>7</v>
      </c>
      <c r="B17" s="322"/>
      <c r="C17" s="322"/>
      <c r="D17" s="322"/>
      <c r="E17" s="322"/>
      <c r="F17" s="323"/>
      <c r="G17" s="323"/>
      <c r="H17" s="323"/>
      <c r="I17" s="323"/>
      <c r="K17" s="496" t="s">
        <v>1081</v>
      </c>
      <c r="L17" s="496"/>
      <c r="M17" s="496"/>
      <c r="N17" s="496"/>
      <c r="O17" s="496"/>
      <c r="P17" s="496"/>
      <c r="Q17" s="496"/>
      <c r="R17" s="319"/>
      <c r="S17" s="319"/>
      <c r="T17" s="319"/>
      <c r="U17" s="319"/>
      <c r="V17" s="319"/>
    </row>
    <row r="18" spans="1:22">
      <c r="A18" s="324">
        <v>8</v>
      </c>
      <c r="B18" s="322"/>
      <c r="C18" s="322"/>
      <c r="D18" s="322"/>
      <c r="E18" s="322"/>
      <c r="F18" s="323"/>
      <c r="G18" s="326"/>
      <c r="H18" s="326"/>
      <c r="I18" s="327"/>
      <c r="K18" s="496"/>
      <c r="L18" s="496"/>
      <c r="M18" s="496"/>
      <c r="N18" s="496"/>
      <c r="O18" s="496"/>
      <c r="P18" s="496"/>
      <c r="Q18" s="496"/>
      <c r="R18" s="319"/>
      <c r="S18" s="319"/>
      <c r="T18" s="319"/>
      <c r="U18" s="319"/>
      <c r="V18" s="319"/>
    </row>
    <row r="19" spans="1:22">
      <c r="A19" s="324">
        <v>9</v>
      </c>
      <c r="B19" s="322"/>
      <c r="C19" s="322"/>
      <c r="D19" s="322"/>
      <c r="E19" s="322"/>
      <c r="F19" s="323"/>
      <c r="G19" s="323"/>
      <c r="H19" s="323"/>
      <c r="I19" s="323"/>
      <c r="K19" s="496"/>
      <c r="L19" s="496"/>
      <c r="M19" s="496"/>
      <c r="N19" s="496"/>
      <c r="O19" s="496"/>
      <c r="P19" s="496"/>
      <c r="Q19" s="496"/>
      <c r="R19" s="319"/>
      <c r="S19" s="319"/>
      <c r="T19" s="319"/>
      <c r="U19" s="319"/>
      <c r="V19" s="319"/>
    </row>
    <row r="20" spans="1:22">
      <c r="A20" s="324">
        <v>10</v>
      </c>
      <c r="B20" s="322"/>
      <c r="C20" s="322"/>
      <c r="D20" s="322"/>
      <c r="E20" s="322"/>
      <c r="F20" s="323"/>
      <c r="G20" s="323"/>
      <c r="H20" s="323"/>
      <c r="I20" s="323"/>
      <c r="K20" s="496"/>
      <c r="L20" s="496"/>
      <c r="M20" s="496"/>
      <c r="N20" s="496"/>
      <c r="O20" s="496"/>
      <c r="P20" s="496"/>
      <c r="Q20" s="496"/>
      <c r="R20" s="319"/>
      <c r="S20" s="319"/>
      <c r="T20" s="319"/>
      <c r="U20" s="319"/>
      <c r="V20" s="319"/>
    </row>
    <row r="21" spans="1:22">
      <c r="A21" s="324">
        <v>11</v>
      </c>
      <c r="B21" s="322"/>
      <c r="C21" s="322"/>
      <c r="D21" s="322"/>
      <c r="E21" s="325"/>
      <c r="F21" s="323"/>
      <c r="G21" s="323"/>
      <c r="H21" s="323"/>
      <c r="I21" s="323"/>
      <c r="K21" s="496"/>
      <c r="L21" s="496"/>
      <c r="M21" s="496"/>
      <c r="N21" s="496"/>
      <c r="O21" s="496"/>
      <c r="P21" s="496"/>
      <c r="Q21" s="496"/>
      <c r="R21" s="319"/>
      <c r="S21" s="319"/>
      <c r="T21" s="319"/>
      <c r="U21" s="319"/>
      <c r="V21" s="319"/>
    </row>
    <row r="22" spans="1:22">
      <c r="A22" s="324">
        <v>12</v>
      </c>
      <c r="B22" s="322"/>
      <c r="C22" s="322"/>
      <c r="D22" s="322"/>
      <c r="E22" s="325"/>
      <c r="F22" s="323"/>
      <c r="G22" s="323"/>
      <c r="H22" s="323"/>
      <c r="I22" s="323"/>
      <c r="K22" s="496"/>
      <c r="L22" s="496"/>
      <c r="M22" s="496"/>
      <c r="N22" s="496"/>
      <c r="O22" s="496"/>
      <c r="P22" s="496"/>
      <c r="Q22" s="496"/>
      <c r="R22" s="319"/>
      <c r="S22" s="319"/>
      <c r="T22" s="319"/>
      <c r="U22" s="319"/>
      <c r="V22" s="319"/>
    </row>
    <row r="23" spans="1:22">
      <c r="A23" s="324">
        <v>13</v>
      </c>
      <c r="B23" s="322"/>
      <c r="C23" s="322"/>
      <c r="D23" s="322"/>
      <c r="E23" s="322"/>
      <c r="F23" s="323"/>
      <c r="G23" s="323"/>
      <c r="H23" s="323"/>
      <c r="I23" s="323"/>
      <c r="K23" s="496"/>
      <c r="L23" s="496"/>
      <c r="M23" s="496"/>
      <c r="N23" s="496"/>
      <c r="O23" s="496"/>
      <c r="P23" s="496"/>
      <c r="Q23" s="496"/>
      <c r="R23" s="319"/>
      <c r="S23" s="319"/>
      <c r="T23" s="319"/>
      <c r="U23" s="319"/>
      <c r="V23" s="319"/>
    </row>
    <row r="24" spans="1:22">
      <c r="A24" s="324">
        <v>14</v>
      </c>
      <c r="B24" s="322"/>
      <c r="C24" s="322"/>
      <c r="D24" s="322"/>
      <c r="E24" s="322"/>
      <c r="F24" s="323"/>
      <c r="G24" s="323"/>
      <c r="H24" s="323"/>
      <c r="I24" s="323"/>
      <c r="K24" s="496"/>
      <c r="L24" s="496"/>
      <c r="M24" s="496"/>
      <c r="N24" s="496"/>
      <c r="O24" s="496"/>
      <c r="P24" s="496"/>
      <c r="Q24" s="496"/>
      <c r="R24" s="319"/>
      <c r="S24" s="319"/>
      <c r="T24" s="319"/>
      <c r="U24" s="319"/>
      <c r="V24" s="319"/>
    </row>
    <row r="25" spans="1:22">
      <c r="A25" s="324">
        <v>15</v>
      </c>
      <c r="B25" s="322"/>
      <c r="C25" s="322"/>
      <c r="D25" s="322"/>
      <c r="E25" s="322"/>
      <c r="F25" s="323"/>
      <c r="G25" s="323"/>
      <c r="H25" s="323"/>
      <c r="I25" s="323"/>
      <c r="K25" s="496"/>
      <c r="L25" s="496"/>
      <c r="M25" s="496"/>
      <c r="N25" s="496"/>
      <c r="O25" s="496"/>
      <c r="P25" s="496"/>
      <c r="Q25" s="496"/>
      <c r="R25" s="319"/>
      <c r="S25" s="319"/>
      <c r="T25" s="319"/>
      <c r="U25" s="319"/>
      <c r="V25" s="319"/>
    </row>
    <row r="26" spans="1:22">
      <c r="A26" s="324">
        <v>16</v>
      </c>
      <c r="B26" s="322"/>
      <c r="C26" s="322"/>
      <c r="D26" s="322"/>
      <c r="E26" s="322"/>
      <c r="F26" s="323"/>
      <c r="G26" s="326"/>
      <c r="H26" s="326"/>
      <c r="I26" s="327"/>
      <c r="K26" s="496"/>
      <c r="L26" s="496"/>
      <c r="M26" s="496"/>
      <c r="N26" s="496"/>
      <c r="O26" s="496"/>
      <c r="P26" s="496"/>
      <c r="Q26" s="496"/>
      <c r="R26" s="319"/>
      <c r="S26" s="319"/>
      <c r="T26" s="319"/>
      <c r="U26" s="319"/>
      <c r="V26" s="319"/>
    </row>
    <row r="27" spans="1:22">
      <c r="A27" s="324">
        <v>17</v>
      </c>
      <c r="B27" s="322"/>
      <c r="C27" s="322"/>
      <c r="D27" s="322"/>
      <c r="E27" s="322"/>
      <c r="F27" s="323"/>
      <c r="G27" s="323"/>
      <c r="H27" s="323"/>
      <c r="I27" s="323"/>
      <c r="K27" s="496"/>
      <c r="L27" s="496"/>
      <c r="M27" s="496"/>
      <c r="N27" s="496"/>
      <c r="O27" s="496"/>
      <c r="P27" s="496"/>
      <c r="Q27" s="496"/>
      <c r="R27" s="319"/>
      <c r="S27" s="319"/>
      <c r="T27" s="319"/>
      <c r="U27" s="319"/>
      <c r="V27" s="319"/>
    </row>
    <row r="28" spans="1:22">
      <c r="A28" s="324">
        <v>18</v>
      </c>
      <c r="B28" s="322"/>
      <c r="C28" s="322"/>
      <c r="D28" s="322"/>
      <c r="E28" s="322"/>
      <c r="F28" s="323"/>
      <c r="G28" s="323"/>
      <c r="H28" s="323"/>
      <c r="I28" s="323"/>
      <c r="K28" s="496"/>
      <c r="L28" s="496"/>
      <c r="M28" s="496"/>
      <c r="N28" s="496"/>
      <c r="O28" s="496"/>
      <c r="P28" s="496"/>
      <c r="Q28" s="496"/>
      <c r="R28" s="319"/>
      <c r="S28" s="319"/>
      <c r="T28" s="319"/>
      <c r="U28" s="319"/>
      <c r="V28" s="319"/>
    </row>
    <row r="29" spans="1:22">
      <c r="A29" s="324">
        <v>19</v>
      </c>
      <c r="B29" s="322"/>
      <c r="C29" s="322"/>
      <c r="D29" s="322"/>
      <c r="E29" s="325"/>
      <c r="F29" s="323"/>
      <c r="G29" s="323"/>
      <c r="H29" s="323"/>
      <c r="I29" s="323"/>
      <c r="K29" s="496"/>
      <c r="L29" s="496"/>
      <c r="M29" s="496"/>
      <c r="N29" s="496"/>
      <c r="O29" s="496"/>
      <c r="P29" s="496"/>
      <c r="Q29" s="496"/>
      <c r="R29" s="319"/>
      <c r="S29" s="319"/>
      <c r="T29" s="319"/>
      <c r="U29" s="319"/>
      <c r="V29" s="319"/>
    </row>
    <row r="30" spans="1:22">
      <c r="A30" s="324">
        <v>20</v>
      </c>
      <c r="B30" s="322"/>
      <c r="C30" s="322"/>
      <c r="D30" s="322"/>
      <c r="E30" s="325"/>
      <c r="F30" s="323"/>
      <c r="G30" s="323"/>
      <c r="H30" s="323"/>
      <c r="I30" s="323"/>
      <c r="K30" s="496"/>
      <c r="L30" s="496"/>
      <c r="M30" s="496"/>
      <c r="N30" s="496"/>
      <c r="O30" s="496"/>
      <c r="P30" s="496"/>
      <c r="Q30" s="496"/>
      <c r="R30" s="319"/>
      <c r="S30" s="319"/>
      <c r="T30" s="319"/>
      <c r="U30" s="319"/>
      <c r="V30" s="319"/>
    </row>
    <row r="31" spans="1:22">
      <c r="A31" s="324">
        <v>21</v>
      </c>
      <c r="B31" s="322"/>
      <c r="C31" s="322"/>
      <c r="D31" s="322"/>
      <c r="E31" s="322"/>
      <c r="F31" s="323"/>
      <c r="G31" s="323"/>
      <c r="H31" s="323"/>
      <c r="I31" s="323"/>
      <c r="K31" s="496"/>
      <c r="L31" s="496"/>
      <c r="M31" s="496"/>
      <c r="N31" s="496"/>
      <c r="O31" s="496"/>
      <c r="P31" s="496"/>
      <c r="Q31" s="496"/>
      <c r="R31" s="319"/>
      <c r="S31" s="319"/>
      <c r="T31" s="319"/>
      <c r="U31" s="319"/>
      <c r="V31" s="319"/>
    </row>
    <row r="32" spans="1:22">
      <c r="A32" s="324">
        <v>22</v>
      </c>
      <c r="B32" s="322"/>
      <c r="C32" s="322"/>
      <c r="D32" s="322"/>
      <c r="E32" s="322"/>
      <c r="F32" s="323"/>
      <c r="G32" s="323"/>
      <c r="H32" s="323"/>
      <c r="I32" s="323"/>
      <c r="K32" s="496"/>
      <c r="L32" s="496"/>
      <c r="M32" s="496"/>
      <c r="N32" s="496"/>
      <c r="O32" s="496"/>
      <c r="P32" s="496"/>
      <c r="Q32" s="496"/>
      <c r="R32" s="319"/>
      <c r="S32" s="319"/>
      <c r="T32" s="319"/>
      <c r="U32" s="319"/>
      <c r="V32" s="319"/>
    </row>
    <row r="33" spans="1:22">
      <c r="A33" s="324">
        <v>23</v>
      </c>
      <c r="B33" s="322"/>
      <c r="C33" s="322"/>
      <c r="D33" s="322"/>
      <c r="E33" s="322"/>
      <c r="F33" s="323"/>
      <c r="G33" s="323"/>
      <c r="H33" s="323"/>
      <c r="I33" s="323"/>
      <c r="K33" s="496"/>
      <c r="L33" s="496"/>
      <c r="M33" s="496"/>
      <c r="N33" s="496"/>
      <c r="O33" s="496"/>
      <c r="P33" s="496"/>
      <c r="Q33" s="496"/>
      <c r="R33" s="319"/>
      <c r="S33" s="319"/>
      <c r="T33" s="319"/>
      <c r="U33" s="319"/>
      <c r="V33" s="319"/>
    </row>
    <row r="34" spans="1:22">
      <c r="A34" s="324">
        <v>24</v>
      </c>
      <c r="B34" s="322"/>
      <c r="C34" s="322"/>
      <c r="D34" s="322"/>
      <c r="E34" s="322"/>
      <c r="F34" s="323"/>
      <c r="G34" s="326"/>
      <c r="H34" s="326"/>
      <c r="I34" s="327"/>
      <c r="K34" s="496"/>
      <c r="L34" s="496"/>
      <c r="M34" s="496"/>
      <c r="N34" s="496"/>
      <c r="O34" s="496"/>
      <c r="P34" s="496"/>
      <c r="Q34" s="496"/>
      <c r="R34" s="319"/>
      <c r="S34" s="319"/>
      <c r="T34" s="319"/>
      <c r="U34" s="319"/>
      <c r="V34" s="319"/>
    </row>
    <row r="35" spans="1:22">
      <c r="A35" s="324">
        <v>25</v>
      </c>
      <c r="B35" s="322"/>
      <c r="C35" s="322"/>
      <c r="D35" s="322"/>
      <c r="E35" s="322"/>
      <c r="F35" s="323"/>
      <c r="G35" s="323"/>
      <c r="H35" s="323"/>
      <c r="I35" s="323"/>
      <c r="K35" s="496"/>
      <c r="L35" s="496"/>
      <c r="M35" s="496"/>
      <c r="N35" s="496"/>
      <c r="O35" s="496"/>
      <c r="P35" s="496"/>
      <c r="Q35" s="496"/>
      <c r="R35" s="319"/>
      <c r="S35" s="319"/>
      <c r="T35" s="319"/>
      <c r="U35" s="319"/>
      <c r="V35" s="319"/>
    </row>
    <row r="36" spans="1:22">
      <c r="A36" s="324">
        <v>26</v>
      </c>
      <c r="B36" s="322"/>
      <c r="C36" s="322"/>
      <c r="D36" s="322"/>
      <c r="E36" s="322"/>
      <c r="F36" s="323"/>
      <c r="G36" s="323"/>
      <c r="H36" s="323"/>
      <c r="I36" s="323"/>
      <c r="K36" s="496"/>
      <c r="L36" s="496"/>
      <c r="M36" s="496"/>
      <c r="N36" s="496"/>
      <c r="O36" s="496"/>
      <c r="P36" s="496"/>
      <c r="Q36" s="496"/>
      <c r="R36" s="319"/>
      <c r="S36" s="319"/>
      <c r="T36" s="319"/>
    </row>
    <row r="37" spans="1:22">
      <c r="A37" s="324">
        <v>27</v>
      </c>
      <c r="B37" s="322"/>
      <c r="C37" s="322"/>
      <c r="D37" s="322"/>
      <c r="E37" s="325"/>
      <c r="F37" s="323"/>
      <c r="G37" s="323"/>
      <c r="H37" s="323"/>
      <c r="I37" s="323"/>
      <c r="K37" s="496"/>
      <c r="L37" s="496"/>
      <c r="M37" s="496"/>
      <c r="N37" s="496"/>
      <c r="O37" s="496"/>
      <c r="P37" s="496"/>
      <c r="Q37" s="496"/>
      <c r="R37" s="319"/>
      <c r="S37" s="319"/>
      <c r="T37" s="319"/>
    </row>
    <row r="38" spans="1:22">
      <c r="A38" s="324">
        <v>28</v>
      </c>
      <c r="B38" s="322"/>
      <c r="C38" s="322"/>
      <c r="D38" s="322"/>
      <c r="E38" s="325"/>
      <c r="F38" s="323"/>
      <c r="G38" s="323"/>
      <c r="H38" s="323"/>
      <c r="I38" s="323"/>
      <c r="K38" s="496"/>
      <c r="L38" s="496"/>
      <c r="M38" s="496"/>
      <c r="N38" s="496"/>
      <c r="O38" s="496"/>
      <c r="P38" s="496"/>
      <c r="Q38" s="496"/>
      <c r="R38" s="319"/>
      <c r="S38" s="319"/>
      <c r="T38" s="319"/>
    </row>
    <row r="39" spans="1:22">
      <c r="A39" s="324">
        <v>29</v>
      </c>
      <c r="B39" s="322"/>
      <c r="C39" s="322"/>
      <c r="D39" s="322"/>
      <c r="E39" s="322"/>
      <c r="F39" s="323"/>
      <c r="G39" s="323"/>
      <c r="H39" s="323"/>
      <c r="I39" s="323"/>
      <c r="K39" s="496"/>
      <c r="L39" s="496"/>
      <c r="M39" s="496"/>
      <c r="N39" s="496"/>
      <c r="O39" s="496"/>
      <c r="P39" s="496"/>
      <c r="Q39" s="496"/>
      <c r="R39" s="319"/>
      <c r="S39" s="319"/>
      <c r="T39" s="319"/>
    </row>
    <row r="40" spans="1:22">
      <c r="A40" s="324">
        <v>30</v>
      </c>
      <c r="B40" s="322"/>
      <c r="C40" s="322"/>
      <c r="D40" s="322"/>
      <c r="E40" s="322"/>
      <c r="F40" s="323"/>
      <c r="G40" s="323"/>
      <c r="H40" s="323"/>
      <c r="I40" s="323"/>
      <c r="K40" s="496"/>
      <c r="L40" s="496"/>
      <c r="M40" s="496"/>
      <c r="N40" s="496"/>
      <c r="O40" s="496"/>
      <c r="P40" s="496"/>
      <c r="Q40" s="496"/>
      <c r="R40" s="319"/>
      <c r="S40" s="319"/>
      <c r="T40" s="319"/>
    </row>
    <row r="41" spans="1:22">
      <c r="A41" s="324">
        <v>31</v>
      </c>
      <c r="B41" s="322"/>
      <c r="C41" s="322"/>
      <c r="D41" s="322"/>
      <c r="E41" s="322"/>
      <c r="F41" s="323"/>
      <c r="G41" s="323"/>
      <c r="H41" s="323"/>
      <c r="I41" s="323"/>
      <c r="K41" s="496"/>
      <c r="L41" s="496"/>
      <c r="M41" s="496"/>
      <c r="N41" s="496"/>
      <c r="O41" s="496"/>
      <c r="P41" s="496"/>
      <c r="Q41" s="496"/>
      <c r="R41" s="319"/>
      <c r="S41" s="319"/>
      <c r="T41" s="319"/>
    </row>
    <row r="42" spans="1:22">
      <c r="A42" s="324">
        <v>32</v>
      </c>
      <c r="B42" s="322"/>
      <c r="C42" s="322"/>
      <c r="D42" s="322"/>
      <c r="E42" s="322"/>
      <c r="F42" s="323"/>
      <c r="G42" s="326"/>
      <c r="H42" s="326"/>
      <c r="I42" s="327"/>
      <c r="K42" s="496"/>
      <c r="L42" s="496"/>
      <c r="M42" s="496"/>
      <c r="N42" s="496"/>
      <c r="O42" s="496"/>
      <c r="P42" s="496"/>
      <c r="Q42" s="496"/>
      <c r="R42" s="319"/>
      <c r="S42" s="319"/>
      <c r="T42" s="319"/>
    </row>
    <row r="43" spans="1:22">
      <c r="A43" s="324">
        <v>33</v>
      </c>
      <c r="B43" s="322"/>
      <c r="C43" s="322"/>
      <c r="D43" s="322"/>
      <c r="E43" s="322"/>
      <c r="F43" s="323"/>
      <c r="G43" s="323"/>
      <c r="H43" s="323"/>
      <c r="I43" s="323"/>
      <c r="K43" s="496"/>
      <c r="L43" s="496"/>
      <c r="M43" s="496"/>
      <c r="N43" s="496"/>
      <c r="O43" s="496"/>
      <c r="P43" s="496"/>
      <c r="Q43" s="496"/>
      <c r="R43" s="319"/>
      <c r="S43" s="319"/>
      <c r="T43" s="319"/>
    </row>
    <row r="44" spans="1:22">
      <c r="A44" s="324">
        <v>34</v>
      </c>
      <c r="B44" s="322"/>
      <c r="C44" s="322"/>
      <c r="D44" s="322"/>
      <c r="E44" s="322"/>
      <c r="F44" s="323"/>
      <c r="G44" s="323"/>
      <c r="H44" s="323"/>
      <c r="I44" s="323"/>
      <c r="K44" s="496"/>
      <c r="L44" s="496"/>
      <c r="M44" s="496"/>
      <c r="N44" s="496"/>
      <c r="O44" s="496"/>
      <c r="P44" s="496"/>
      <c r="Q44" s="496"/>
      <c r="R44" s="319"/>
      <c r="S44" s="319"/>
      <c r="T44" s="319"/>
    </row>
    <row r="45" spans="1:22">
      <c r="A45" s="324">
        <v>35</v>
      </c>
      <c r="B45" s="322"/>
      <c r="C45" s="322"/>
      <c r="D45" s="322"/>
      <c r="E45" s="325"/>
      <c r="F45" s="323"/>
      <c r="G45" s="323"/>
      <c r="H45" s="323"/>
      <c r="I45" s="323"/>
      <c r="K45" s="496"/>
      <c r="L45" s="496"/>
      <c r="M45" s="496"/>
      <c r="N45" s="496"/>
      <c r="O45" s="496"/>
      <c r="P45" s="496"/>
      <c r="Q45" s="496"/>
      <c r="R45" s="319"/>
      <c r="S45" s="319"/>
      <c r="T45" s="319"/>
    </row>
    <row r="46" spans="1:22">
      <c r="A46" s="324">
        <v>36</v>
      </c>
      <c r="B46" s="322"/>
      <c r="C46" s="322"/>
      <c r="D46" s="322"/>
      <c r="E46" s="325"/>
      <c r="F46" s="323"/>
      <c r="G46" s="323"/>
      <c r="H46" s="323"/>
      <c r="I46" s="323"/>
      <c r="K46" s="319"/>
      <c r="L46" s="319"/>
      <c r="M46" s="319"/>
      <c r="N46" s="319"/>
      <c r="O46" s="319"/>
      <c r="P46" s="319"/>
      <c r="Q46" s="319"/>
      <c r="R46" s="319"/>
      <c r="S46" s="319"/>
      <c r="T46" s="319"/>
    </row>
    <row r="47" spans="1:22">
      <c r="A47" s="324">
        <v>37</v>
      </c>
      <c r="B47" s="322"/>
      <c r="C47" s="322"/>
      <c r="D47" s="322"/>
      <c r="E47" s="322"/>
      <c r="F47" s="323"/>
      <c r="G47" s="323"/>
      <c r="H47" s="323"/>
      <c r="I47" s="323"/>
      <c r="K47" s="319"/>
      <c r="L47" s="319"/>
      <c r="M47" s="319"/>
      <c r="N47" s="319"/>
      <c r="O47" s="319"/>
      <c r="P47" s="319"/>
      <c r="Q47" s="319"/>
      <c r="R47" s="319"/>
      <c r="S47" s="319"/>
      <c r="T47" s="319"/>
    </row>
    <row r="48" spans="1:22">
      <c r="A48" s="324">
        <v>38</v>
      </c>
      <c r="B48" s="322"/>
      <c r="C48" s="322"/>
      <c r="D48" s="322"/>
      <c r="E48" s="322"/>
      <c r="F48" s="323"/>
      <c r="G48" s="323"/>
      <c r="H48" s="323"/>
      <c r="I48" s="323"/>
      <c r="K48" s="319"/>
      <c r="L48" s="319"/>
      <c r="M48" s="319"/>
      <c r="N48" s="319"/>
      <c r="O48" s="319"/>
      <c r="P48" s="319"/>
      <c r="Q48" s="319"/>
      <c r="R48" s="319"/>
      <c r="S48" s="319"/>
      <c r="T48" s="319"/>
    </row>
    <row r="49" spans="1:20">
      <c r="A49" s="324">
        <v>39</v>
      </c>
      <c r="B49" s="322"/>
      <c r="C49" s="322"/>
      <c r="D49" s="322"/>
      <c r="E49" s="322"/>
      <c r="F49" s="323"/>
      <c r="G49" s="323"/>
      <c r="H49" s="323"/>
      <c r="I49" s="323"/>
      <c r="K49" s="319"/>
      <c r="L49" s="319"/>
      <c r="M49" s="319"/>
      <c r="N49" s="319"/>
      <c r="O49" s="319"/>
      <c r="P49" s="319"/>
      <c r="Q49" s="319"/>
      <c r="R49" s="319"/>
      <c r="S49" s="319"/>
      <c r="T49" s="319"/>
    </row>
    <row r="50" spans="1:20">
      <c r="A50" s="324">
        <v>40</v>
      </c>
      <c r="B50" s="322"/>
      <c r="C50" s="322"/>
      <c r="D50" s="322"/>
      <c r="E50" s="322"/>
      <c r="F50" s="323"/>
      <c r="G50" s="326"/>
      <c r="H50" s="326"/>
      <c r="I50" s="327"/>
    </row>
    <row r="51" spans="1:20">
      <c r="A51" s="324">
        <v>41</v>
      </c>
      <c r="B51" s="322"/>
      <c r="C51" s="322"/>
      <c r="D51" s="322"/>
      <c r="E51" s="322"/>
      <c r="F51" s="323"/>
      <c r="G51" s="323"/>
      <c r="H51" s="323"/>
      <c r="I51" s="323"/>
    </row>
    <row r="52" spans="1:20">
      <c r="A52" s="324">
        <v>42</v>
      </c>
      <c r="B52" s="322"/>
      <c r="C52" s="322"/>
      <c r="D52" s="322"/>
      <c r="E52" s="322"/>
      <c r="F52" s="323"/>
      <c r="G52" s="323"/>
      <c r="H52" s="323"/>
      <c r="I52" s="323"/>
    </row>
    <row r="53" spans="1:20">
      <c r="A53" s="324">
        <v>43</v>
      </c>
      <c r="B53" s="322"/>
      <c r="C53" s="322"/>
      <c r="D53" s="322"/>
      <c r="E53" s="325"/>
      <c r="F53" s="323"/>
      <c r="G53" s="323"/>
      <c r="H53" s="323"/>
      <c r="I53" s="323"/>
    </row>
    <row r="54" spans="1:20">
      <c r="A54" s="324">
        <v>44</v>
      </c>
      <c r="B54" s="322"/>
      <c r="C54" s="322"/>
      <c r="D54" s="322"/>
      <c r="E54" s="325"/>
      <c r="F54" s="323"/>
      <c r="G54" s="323"/>
      <c r="H54" s="323"/>
      <c r="I54" s="323"/>
    </row>
    <row r="55" spans="1:20">
      <c r="A55" s="324">
        <v>45</v>
      </c>
      <c r="B55" s="322"/>
      <c r="C55" s="322"/>
      <c r="D55" s="322"/>
      <c r="E55" s="322"/>
      <c r="F55" s="323"/>
      <c r="G55" s="323"/>
      <c r="H55" s="323"/>
      <c r="I55" s="323"/>
    </row>
    <row r="56" spans="1:20">
      <c r="A56" s="324">
        <v>46</v>
      </c>
      <c r="B56" s="322"/>
      <c r="C56" s="322"/>
      <c r="D56" s="322"/>
      <c r="E56" s="322"/>
      <c r="F56" s="323"/>
      <c r="G56" s="323"/>
      <c r="H56" s="323"/>
      <c r="I56" s="323"/>
    </row>
    <row r="57" spans="1:20">
      <c r="A57" s="324">
        <v>47</v>
      </c>
      <c r="B57" s="322"/>
      <c r="C57" s="322"/>
      <c r="D57" s="322"/>
      <c r="E57" s="322"/>
      <c r="F57" s="323"/>
      <c r="G57" s="323"/>
      <c r="H57" s="323"/>
      <c r="I57" s="323"/>
    </row>
    <row r="58" spans="1:20">
      <c r="A58" s="324">
        <v>48</v>
      </c>
      <c r="B58" s="322"/>
      <c r="C58" s="322"/>
      <c r="D58" s="322"/>
      <c r="E58" s="322"/>
      <c r="F58" s="323"/>
      <c r="G58" s="326"/>
      <c r="H58" s="326"/>
      <c r="I58" s="327"/>
    </row>
    <row r="59" spans="1:20">
      <c r="A59" s="324">
        <v>49</v>
      </c>
      <c r="B59" s="322"/>
      <c r="C59" s="322"/>
      <c r="D59" s="322"/>
      <c r="E59" s="322"/>
      <c r="F59" s="323"/>
      <c r="G59" s="323"/>
      <c r="H59" s="323"/>
      <c r="I59" s="323"/>
    </row>
    <row r="60" spans="1:20">
      <c r="A60" s="324">
        <v>50</v>
      </c>
      <c r="B60" s="322"/>
      <c r="C60" s="322"/>
      <c r="D60" s="322"/>
      <c r="E60" s="322"/>
      <c r="F60" s="323"/>
      <c r="G60" s="323"/>
      <c r="H60" s="323"/>
      <c r="I60" s="323"/>
    </row>
    <row r="61" spans="1:20">
      <c r="A61" s="324">
        <v>51</v>
      </c>
      <c r="B61" s="322"/>
      <c r="C61" s="322"/>
      <c r="D61" s="322"/>
      <c r="E61" s="325"/>
      <c r="F61" s="323"/>
      <c r="G61" s="323"/>
      <c r="H61" s="323"/>
      <c r="I61" s="323"/>
    </row>
    <row r="62" spans="1:20">
      <c r="A62" s="324">
        <v>52</v>
      </c>
      <c r="B62" s="322"/>
      <c r="C62" s="322"/>
      <c r="D62" s="322"/>
      <c r="E62" s="325"/>
      <c r="F62" s="323"/>
      <c r="G62" s="323"/>
      <c r="H62" s="323"/>
      <c r="I62" s="323"/>
    </row>
    <row r="63" spans="1:20">
      <c r="A63" s="324">
        <v>53</v>
      </c>
      <c r="B63" s="322"/>
      <c r="C63" s="322"/>
      <c r="D63" s="322"/>
      <c r="E63" s="322"/>
      <c r="F63" s="323"/>
      <c r="G63" s="323"/>
      <c r="H63" s="323"/>
      <c r="I63" s="323"/>
    </row>
    <row r="64" spans="1:20">
      <c r="A64" s="324">
        <v>54</v>
      </c>
      <c r="B64" s="322"/>
      <c r="C64" s="322"/>
      <c r="D64" s="322"/>
      <c r="E64" s="322"/>
      <c r="F64" s="323"/>
      <c r="G64" s="323"/>
      <c r="H64" s="323"/>
      <c r="I64" s="323"/>
    </row>
    <row r="65" spans="1:9">
      <c r="A65" s="324">
        <v>55</v>
      </c>
      <c r="B65" s="322"/>
      <c r="C65" s="322"/>
      <c r="D65" s="322"/>
      <c r="E65" s="322"/>
      <c r="F65" s="323"/>
      <c r="G65" s="323"/>
      <c r="H65" s="323"/>
      <c r="I65" s="323"/>
    </row>
    <row r="66" spans="1:9">
      <c r="A66" s="324">
        <v>56</v>
      </c>
      <c r="B66" s="322"/>
      <c r="C66" s="322"/>
      <c r="D66" s="322"/>
      <c r="E66" s="322"/>
      <c r="F66" s="323"/>
      <c r="G66" s="326"/>
      <c r="H66" s="326"/>
      <c r="I66" s="327"/>
    </row>
    <row r="67" spans="1:9">
      <c r="A67" s="324">
        <v>57</v>
      </c>
      <c r="B67" s="322"/>
      <c r="C67" s="322"/>
      <c r="D67" s="322"/>
      <c r="E67" s="322"/>
      <c r="F67" s="323"/>
      <c r="G67" s="323"/>
      <c r="H67" s="323"/>
      <c r="I67" s="323"/>
    </row>
    <row r="68" spans="1:9">
      <c r="A68" s="324">
        <v>58</v>
      </c>
      <c r="B68" s="322"/>
      <c r="C68" s="322"/>
      <c r="D68" s="322"/>
      <c r="E68" s="322"/>
      <c r="F68" s="323"/>
      <c r="G68" s="323"/>
      <c r="H68" s="323"/>
      <c r="I68" s="323"/>
    </row>
    <row r="69" spans="1:9">
      <c r="A69" s="324">
        <v>59</v>
      </c>
      <c r="B69" s="322"/>
      <c r="C69" s="322"/>
      <c r="D69" s="322"/>
      <c r="E69" s="325"/>
      <c r="F69" s="323"/>
      <c r="G69" s="323"/>
      <c r="H69" s="323"/>
      <c r="I69" s="323"/>
    </row>
    <row r="70" spans="1:9">
      <c r="A70" s="324">
        <v>60</v>
      </c>
      <c r="B70" s="322"/>
      <c r="C70" s="322"/>
      <c r="D70" s="322"/>
      <c r="E70" s="325"/>
      <c r="F70" s="323"/>
      <c r="G70" s="323"/>
      <c r="H70" s="323"/>
      <c r="I70" s="323"/>
    </row>
    <row r="71" spans="1:9">
      <c r="A71" s="324">
        <v>61</v>
      </c>
      <c r="B71" s="322"/>
      <c r="C71" s="322"/>
      <c r="D71" s="322"/>
      <c r="E71" s="322"/>
      <c r="F71" s="323"/>
      <c r="G71" s="323"/>
      <c r="H71" s="323"/>
      <c r="I71" s="323"/>
    </row>
    <row r="72" spans="1:9">
      <c r="A72" s="324">
        <v>62</v>
      </c>
      <c r="B72" s="322"/>
      <c r="C72" s="322"/>
      <c r="D72" s="322"/>
      <c r="E72" s="322"/>
      <c r="F72" s="323"/>
      <c r="G72" s="323"/>
      <c r="H72" s="323"/>
      <c r="I72" s="323"/>
    </row>
    <row r="73" spans="1:9">
      <c r="A73" s="324">
        <v>63</v>
      </c>
      <c r="B73" s="322"/>
      <c r="C73" s="322"/>
      <c r="D73" s="322"/>
      <c r="E73" s="322"/>
      <c r="F73" s="323"/>
      <c r="G73" s="323"/>
      <c r="H73" s="323"/>
      <c r="I73" s="323"/>
    </row>
    <row r="74" spans="1:9">
      <c r="A74" s="324">
        <v>64</v>
      </c>
      <c r="B74" s="322"/>
      <c r="C74" s="322"/>
      <c r="D74" s="322"/>
      <c r="E74" s="322"/>
      <c r="F74" s="323"/>
      <c r="G74" s="326"/>
      <c r="H74" s="326"/>
      <c r="I74" s="327"/>
    </row>
    <row r="75" spans="1:9">
      <c r="A75" s="324">
        <v>65</v>
      </c>
      <c r="B75" s="322"/>
      <c r="C75" s="322"/>
      <c r="D75" s="322"/>
      <c r="E75" s="322"/>
      <c r="F75" s="323"/>
      <c r="G75" s="323"/>
      <c r="H75" s="323"/>
      <c r="I75" s="323"/>
    </row>
    <row r="76" spans="1:9">
      <c r="A76" s="324">
        <v>66</v>
      </c>
      <c r="B76" s="322"/>
      <c r="C76" s="322"/>
      <c r="D76" s="322"/>
      <c r="E76" s="322"/>
      <c r="F76" s="323"/>
      <c r="G76" s="323"/>
      <c r="H76" s="323"/>
      <c r="I76" s="323"/>
    </row>
    <row r="77" spans="1:9">
      <c r="A77" s="324">
        <v>67</v>
      </c>
      <c r="B77" s="322"/>
      <c r="C77" s="322"/>
      <c r="D77" s="322"/>
      <c r="E77" s="325"/>
      <c r="F77" s="323"/>
      <c r="G77" s="323"/>
      <c r="H77" s="323"/>
      <c r="I77" s="323"/>
    </row>
    <row r="78" spans="1:9">
      <c r="A78" s="324">
        <v>68</v>
      </c>
      <c r="B78" s="322"/>
      <c r="C78" s="322"/>
      <c r="D78" s="322"/>
      <c r="E78" s="325"/>
      <c r="F78" s="323"/>
      <c r="G78" s="323"/>
      <c r="H78" s="323"/>
      <c r="I78" s="323"/>
    </row>
    <row r="79" spans="1:9">
      <c r="A79" s="324">
        <v>69</v>
      </c>
      <c r="B79" s="322"/>
      <c r="C79" s="322"/>
      <c r="D79" s="322"/>
      <c r="E79" s="322"/>
      <c r="F79" s="323"/>
      <c r="G79" s="323"/>
      <c r="H79" s="323"/>
      <c r="I79" s="323"/>
    </row>
    <row r="80" spans="1:9">
      <c r="A80" s="324">
        <v>70</v>
      </c>
      <c r="B80" s="322"/>
      <c r="C80" s="322"/>
      <c r="D80" s="322"/>
      <c r="E80" s="322"/>
      <c r="F80" s="323"/>
      <c r="G80" s="323"/>
      <c r="H80" s="323"/>
      <c r="I80" s="323"/>
    </row>
    <row r="81" spans="1:9">
      <c r="A81" s="324">
        <v>71</v>
      </c>
      <c r="B81" s="322"/>
      <c r="C81" s="322"/>
      <c r="D81" s="322"/>
      <c r="E81" s="322"/>
      <c r="F81" s="323"/>
      <c r="G81" s="323"/>
      <c r="H81" s="323"/>
      <c r="I81" s="323"/>
    </row>
    <row r="82" spans="1:9">
      <c r="A82" s="324">
        <v>72</v>
      </c>
      <c r="B82" s="322"/>
      <c r="C82" s="322"/>
      <c r="D82" s="322"/>
      <c r="E82" s="322"/>
      <c r="F82" s="323"/>
      <c r="G82" s="326"/>
      <c r="H82" s="326"/>
      <c r="I82" s="327"/>
    </row>
    <row r="83" spans="1:9">
      <c r="A83" s="324">
        <v>73</v>
      </c>
      <c r="B83" s="322"/>
      <c r="C83" s="322"/>
      <c r="D83" s="322"/>
      <c r="E83" s="322"/>
      <c r="F83" s="323"/>
      <c r="G83" s="323"/>
      <c r="H83" s="323"/>
      <c r="I83" s="323"/>
    </row>
    <row r="84" spans="1:9">
      <c r="A84" s="324">
        <v>74</v>
      </c>
      <c r="B84" s="322"/>
      <c r="C84" s="322"/>
      <c r="D84" s="322"/>
      <c r="E84" s="322"/>
      <c r="F84" s="323"/>
      <c r="G84" s="323"/>
      <c r="H84" s="323"/>
      <c r="I84" s="323"/>
    </row>
    <row r="85" spans="1:9">
      <c r="A85" s="324">
        <v>75</v>
      </c>
      <c r="B85" s="322"/>
      <c r="C85" s="322"/>
      <c r="D85" s="322"/>
      <c r="E85" s="325"/>
      <c r="F85" s="323"/>
      <c r="G85" s="323"/>
      <c r="H85" s="323"/>
      <c r="I85" s="323"/>
    </row>
    <row r="86" spans="1:9">
      <c r="A86" s="324">
        <v>76</v>
      </c>
      <c r="B86" s="322"/>
      <c r="C86" s="322"/>
      <c r="D86" s="322"/>
      <c r="E86" s="325"/>
      <c r="F86" s="323"/>
      <c r="G86" s="323"/>
      <c r="H86" s="323"/>
      <c r="I86" s="323"/>
    </row>
    <row r="87" spans="1:9">
      <c r="A87" s="324">
        <v>77</v>
      </c>
      <c r="B87" s="322"/>
      <c r="C87" s="322"/>
      <c r="D87" s="322"/>
      <c r="E87" s="322"/>
      <c r="F87" s="323"/>
      <c r="G87" s="323"/>
      <c r="H87" s="323"/>
      <c r="I87" s="323"/>
    </row>
    <row r="88" spans="1:9">
      <c r="A88" s="324">
        <v>78</v>
      </c>
      <c r="B88" s="322"/>
      <c r="C88" s="322"/>
      <c r="D88" s="322"/>
      <c r="E88" s="322"/>
      <c r="F88" s="323"/>
      <c r="G88" s="323"/>
      <c r="H88" s="323"/>
      <c r="I88" s="323"/>
    </row>
    <row r="89" spans="1:9">
      <c r="A89" s="324">
        <v>79</v>
      </c>
      <c r="B89" s="322"/>
      <c r="C89" s="322"/>
      <c r="D89" s="322"/>
      <c r="E89" s="322"/>
      <c r="F89" s="323"/>
      <c r="G89" s="323"/>
      <c r="H89" s="323"/>
      <c r="I89" s="323"/>
    </row>
    <row r="90" spans="1:9">
      <c r="A90" s="324">
        <v>80</v>
      </c>
      <c r="B90" s="322"/>
      <c r="C90" s="322"/>
      <c r="D90" s="322"/>
      <c r="E90" s="322"/>
      <c r="F90" s="323"/>
      <c r="G90" s="326"/>
      <c r="H90" s="326"/>
      <c r="I90" s="327"/>
    </row>
    <row r="91" spans="1:9">
      <c r="A91" s="324">
        <v>81</v>
      </c>
      <c r="B91" s="322"/>
      <c r="C91" s="322"/>
      <c r="D91" s="322"/>
      <c r="E91" s="322"/>
      <c r="F91" s="323"/>
      <c r="G91" s="323"/>
      <c r="H91" s="323"/>
      <c r="I91" s="323"/>
    </row>
    <row r="92" spans="1:9">
      <c r="A92" s="324">
        <v>82</v>
      </c>
      <c r="B92" s="322"/>
      <c r="C92" s="322"/>
      <c r="D92" s="322"/>
      <c r="E92" s="322"/>
      <c r="F92" s="323"/>
      <c r="G92" s="323"/>
      <c r="H92" s="323"/>
      <c r="I92" s="323"/>
    </row>
    <row r="93" spans="1:9">
      <c r="A93" s="324">
        <v>83</v>
      </c>
      <c r="B93" s="322"/>
      <c r="C93" s="322"/>
      <c r="D93" s="322"/>
      <c r="E93" s="325"/>
      <c r="F93" s="323"/>
      <c r="G93" s="323"/>
      <c r="H93" s="323"/>
      <c r="I93" s="323"/>
    </row>
    <row r="94" spans="1:9">
      <c r="A94" s="324">
        <v>84</v>
      </c>
      <c r="B94" s="322"/>
      <c r="C94" s="322"/>
      <c r="D94" s="322"/>
      <c r="E94" s="325"/>
      <c r="F94" s="323"/>
      <c r="G94" s="323"/>
      <c r="H94" s="323"/>
      <c r="I94" s="323"/>
    </row>
    <row r="95" spans="1:9">
      <c r="A95" s="324">
        <v>85</v>
      </c>
      <c r="B95" s="322"/>
      <c r="C95" s="322"/>
      <c r="D95" s="322"/>
      <c r="E95" s="322"/>
      <c r="F95" s="323"/>
      <c r="G95" s="323"/>
      <c r="H95" s="323"/>
      <c r="I95" s="323"/>
    </row>
    <row r="96" spans="1:9">
      <c r="A96" s="324">
        <v>86</v>
      </c>
      <c r="B96" s="322"/>
      <c r="C96" s="322"/>
      <c r="D96" s="322"/>
      <c r="E96" s="322"/>
      <c r="F96" s="323"/>
      <c r="G96" s="323"/>
      <c r="H96" s="323"/>
      <c r="I96" s="323"/>
    </row>
    <row r="97" spans="1:9">
      <c r="A97" s="324">
        <v>87</v>
      </c>
      <c r="B97" s="322"/>
      <c r="C97" s="322"/>
      <c r="D97" s="322"/>
      <c r="E97" s="322"/>
      <c r="F97" s="323"/>
      <c r="G97" s="323"/>
      <c r="H97" s="323"/>
      <c r="I97" s="323"/>
    </row>
    <row r="98" spans="1:9">
      <c r="A98" s="324">
        <v>88</v>
      </c>
      <c r="B98" s="322"/>
      <c r="C98" s="322"/>
      <c r="D98" s="322"/>
      <c r="E98" s="322"/>
      <c r="F98" s="323"/>
      <c r="G98" s="326"/>
      <c r="H98" s="326"/>
      <c r="I98" s="327"/>
    </row>
    <row r="99" spans="1:9">
      <c r="A99" s="324">
        <v>89</v>
      </c>
      <c r="B99" s="322"/>
      <c r="C99" s="322"/>
      <c r="D99" s="322"/>
      <c r="E99" s="322"/>
      <c r="F99" s="323"/>
      <c r="G99" s="323"/>
      <c r="H99" s="323"/>
      <c r="I99" s="323"/>
    </row>
    <row r="100" spans="1:9">
      <c r="A100" s="324">
        <v>90</v>
      </c>
      <c r="B100" s="322"/>
      <c r="C100" s="322"/>
      <c r="D100" s="322"/>
      <c r="E100" s="322"/>
      <c r="F100" s="323"/>
      <c r="G100" s="323"/>
      <c r="H100" s="323"/>
      <c r="I100" s="323"/>
    </row>
    <row r="101" spans="1:9">
      <c r="A101" s="324">
        <v>91</v>
      </c>
      <c r="B101" s="322"/>
      <c r="C101" s="322"/>
      <c r="D101" s="322"/>
      <c r="E101" s="322"/>
      <c r="F101" s="323"/>
      <c r="G101" s="323"/>
      <c r="H101" s="323"/>
      <c r="I101" s="323"/>
    </row>
    <row r="102" spans="1:9">
      <c r="A102" s="324">
        <v>92</v>
      </c>
      <c r="B102" s="322"/>
      <c r="C102" s="322"/>
      <c r="D102" s="322"/>
      <c r="E102" s="322"/>
      <c r="F102" s="323"/>
      <c r="G102" s="323"/>
      <c r="H102" s="323"/>
      <c r="I102" s="323"/>
    </row>
    <row r="103" spans="1:9">
      <c r="A103" s="324">
        <v>93</v>
      </c>
      <c r="B103" s="322"/>
      <c r="C103" s="322"/>
      <c r="D103" s="322"/>
      <c r="E103" s="325"/>
      <c r="F103" s="323"/>
      <c r="G103" s="323"/>
      <c r="H103" s="323"/>
      <c r="I103" s="323"/>
    </row>
    <row r="104" spans="1:9">
      <c r="A104" s="324">
        <v>94</v>
      </c>
      <c r="B104" s="322"/>
      <c r="C104" s="322"/>
      <c r="D104" s="322"/>
      <c r="E104" s="325"/>
      <c r="F104" s="323"/>
      <c r="G104" s="323"/>
      <c r="H104" s="323"/>
      <c r="I104" s="323"/>
    </row>
    <row r="105" spans="1:9">
      <c r="A105" s="324">
        <v>95</v>
      </c>
      <c r="B105" s="322"/>
      <c r="C105" s="322"/>
      <c r="D105" s="322"/>
      <c r="E105" s="322"/>
      <c r="F105" s="323"/>
      <c r="G105" s="323"/>
      <c r="H105" s="323"/>
      <c r="I105" s="323"/>
    </row>
    <row r="106" spans="1:9">
      <c r="A106" s="324">
        <v>96</v>
      </c>
      <c r="B106" s="322"/>
      <c r="C106" s="322"/>
      <c r="D106" s="322"/>
      <c r="E106" s="322"/>
      <c r="F106" s="323"/>
      <c r="G106" s="323"/>
      <c r="H106" s="323"/>
      <c r="I106" s="323"/>
    </row>
    <row r="107" spans="1:9">
      <c r="A107" s="324">
        <v>97</v>
      </c>
      <c r="B107" s="322"/>
      <c r="C107" s="322"/>
      <c r="D107" s="322"/>
      <c r="E107" s="322"/>
      <c r="F107" s="323"/>
      <c r="G107" s="323"/>
      <c r="H107" s="323"/>
      <c r="I107" s="323"/>
    </row>
    <row r="108" spans="1:9">
      <c r="A108" s="324">
        <v>98</v>
      </c>
      <c r="B108" s="322"/>
      <c r="C108" s="322"/>
      <c r="D108" s="322"/>
      <c r="E108" s="322"/>
      <c r="F108" s="323"/>
      <c r="G108" s="326"/>
      <c r="H108" s="326"/>
      <c r="I108" s="327"/>
    </row>
    <row r="109" spans="1:9">
      <c r="A109" s="324">
        <v>99</v>
      </c>
      <c r="B109" s="322"/>
      <c r="C109" s="322"/>
      <c r="D109" s="322"/>
      <c r="E109" s="322"/>
      <c r="F109" s="323"/>
      <c r="G109" s="323"/>
      <c r="H109" s="323"/>
      <c r="I109" s="323"/>
    </row>
    <row r="110" spans="1:9">
      <c r="A110" s="324">
        <v>100</v>
      </c>
      <c r="B110" s="322"/>
      <c r="C110" s="322"/>
      <c r="D110" s="322"/>
      <c r="E110" s="322"/>
      <c r="F110" s="323"/>
      <c r="G110" s="323"/>
      <c r="H110" s="323"/>
      <c r="I110" s="323"/>
    </row>
    <row r="111" spans="1:9">
      <c r="A111" s="324">
        <v>101</v>
      </c>
      <c r="B111" s="322"/>
      <c r="C111" s="322"/>
      <c r="D111" s="322"/>
      <c r="E111" s="322"/>
      <c r="F111" s="323"/>
      <c r="G111" s="323"/>
      <c r="H111" s="323"/>
      <c r="I111" s="323"/>
    </row>
    <row r="112" spans="1:9">
      <c r="A112" s="324">
        <v>102</v>
      </c>
      <c r="B112" s="322"/>
      <c r="C112" s="322"/>
      <c r="D112" s="322"/>
      <c r="E112" s="322"/>
      <c r="F112" s="323"/>
      <c r="G112" s="323"/>
      <c r="H112" s="323"/>
      <c r="I112" s="323"/>
    </row>
    <row r="113" spans="1:9">
      <c r="A113" s="324">
        <v>103</v>
      </c>
      <c r="B113" s="322"/>
      <c r="C113" s="322"/>
      <c r="D113" s="322"/>
      <c r="E113" s="322"/>
      <c r="F113" s="323"/>
      <c r="G113" s="323"/>
      <c r="H113" s="323"/>
      <c r="I113" s="323"/>
    </row>
    <row r="114" spans="1:9">
      <c r="A114" s="324">
        <v>104</v>
      </c>
      <c r="B114" s="322"/>
      <c r="C114" s="322"/>
      <c r="D114" s="322"/>
      <c r="E114" s="322"/>
      <c r="F114" s="323"/>
      <c r="G114" s="323"/>
      <c r="H114" s="323"/>
      <c r="I114" s="323"/>
    </row>
    <row r="115" spans="1:9">
      <c r="A115" s="324">
        <v>105</v>
      </c>
      <c r="B115" s="322"/>
      <c r="C115" s="322"/>
      <c r="D115" s="322"/>
      <c r="E115" s="322"/>
      <c r="F115" s="323"/>
      <c r="G115" s="323"/>
      <c r="H115" s="323"/>
      <c r="I115" s="323"/>
    </row>
    <row r="116" spans="1:9">
      <c r="A116" s="324">
        <v>106</v>
      </c>
      <c r="B116" s="322"/>
      <c r="C116" s="322"/>
      <c r="D116" s="322"/>
      <c r="E116" s="322"/>
      <c r="F116" s="323"/>
      <c r="G116" s="323"/>
      <c r="H116" s="323"/>
      <c r="I116" s="323"/>
    </row>
    <row r="117" spans="1:9">
      <c r="A117" s="324">
        <v>107</v>
      </c>
      <c r="B117" s="322"/>
      <c r="C117" s="322"/>
      <c r="D117" s="322"/>
      <c r="E117" s="322"/>
      <c r="F117" s="323"/>
      <c r="G117" s="323"/>
      <c r="H117" s="323"/>
      <c r="I117" s="323"/>
    </row>
    <row r="118" spans="1:9">
      <c r="A118" s="324">
        <v>108</v>
      </c>
      <c r="B118" s="322"/>
      <c r="C118" s="322"/>
      <c r="D118" s="322"/>
      <c r="E118" s="322"/>
      <c r="F118" s="323"/>
      <c r="G118" s="323"/>
      <c r="H118" s="323"/>
      <c r="I118" s="323"/>
    </row>
    <row r="119" spans="1:9">
      <c r="A119" s="324">
        <v>109</v>
      </c>
      <c r="B119" s="322"/>
      <c r="C119" s="322"/>
      <c r="D119" s="322"/>
      <c r="E119" s="322"/>
      <c r="F119" s="323"/>
      <c r="G119" s="323"/>
      <c r="H119" s="323"/>
      <c r="I119" s="323"/>
    </row>
    <row r="120" spans="1:9">
      <c r="A120" s="324">
        <v>110</v>
      </c>
      <c r="B120" s="322"/>
      <c r="C120" s="322"/>
      <c r="D120" s="322"/>
      <c r="E120" s="322"/>
      <c r="F120" s="323"/>
      <c r="G120" s="323"/>
      <c r="H120" s="323"/>
      <c r="I120" s="323"/>
    </row>
    <row r="121" spans="1:9">
      <c r="A121" s="324">
        <v>111</v>
      </c>
      <c r="B121" s="322"/>
      <c r="C121" s="322"/>
      <c r="D121" s="322"/>
      <c r="E121" s="322"/>
      <c r="F121" s="323"/>
      <c r="G121" s="323"/>
      <c r="H121" s="323"/>
      <c r="I121" s="323"/>
    </row>
    <row r="122" spans="1:9">
      <c r="A122" s="324">
        <v>112</v>
      </c>
      <c r="B122" s="322"/>
      <c r="C122" s="322"/>
      <c r="D122" s="322"/>
      <c r="E122" s="322"/>
      <c r="F122" s="323"/>
      <c r="G122" s="323"/>
      <c r="H122" s="323"/>
      <c r="I122" s="323"/>
    </row>
    <row r="123" spans="1:9">
      <c r="A123" s="324">
        <v>113</v>
      </c>
      <c r="B123" s="322"/>
      <c r="C123" s="322"/>
      <c r="D123" s="322"/>
      <c r="E123" s="322"/>
      <c r="F123" s="323"/>
      <c r="G123" s="323"/>
      <c r="H123" s="323"/>
      <c r="I123" s="323"/>
    </row>
    <row r="124" spans="1:9">
      <c r="A124" s="324">
        <v>114</v>
      </c>
      <c r="B124" s="322"/>
      <c r="C124" s="322"/>
      <c r="D124" s="322"/>
      <c r="E124" s="322"/>
      <c r="F124" s="323"/>
      <c r="G124" s="323"/>
      <c r="H124" s="323"/>
      <c r="I124" s="323"/>
    </row>
    <row r="125" spans="1:9">
      <c r="A125" s="324">
        <v>115</v>
      </c>
      <c r="B125" s="322"/>
      <c r="C125" s="322"/>
      <c r="D125" s="322"/>
      <c r="E125" s="322"/>
      <c r="F125" s="323"/>
      <c r="G125" s="323"/>
      <c r="H125" s="323"/>
      <c r="I125" s="323"/>
    </row>
    <row r="126" spans="1:9">
      <c r="A126" s="324">
        <v>116</v>
      </c>
      <c r="B126" s="322"/>
      <c r="C126" s="322"/>
      <c r="D126" s="322"/>
      <c r="E126" s="322"/>
      <c r="F126" s="323"/>
      <c r="G126" s="323"/>
      <c r="H126" s="323"/>
      <c r="I126" s="323"/>
    </row>
    <row r="127" spans="1:9">
      <c r="A127" s="324">
        <v>117</v>
      </c>
      <c r="B127" s="322"/>
      <c r="C127" s="322"/>
      <c r="D127" s="322"/>
      <c r="E127" s="322"/>
      <c r="F127" s="323"/>
      <c r="G127" s="323"/>
      <c r="H127" s="323"/>
      <c r="I127" s="323"/>
    </row>
    <row r="128" spans="1:9">
      <c r="A128" s="324">
        <v>118</v>
      </c>
      <c r="B128" s="322"/>
      <c r="C128" s="322"/>
      <c r="D128" s="322"/>
      <c r="E128" s="322"/>
      <c r="F128" s="323"/>
      <c r="G128" s="323"/>
      <c r="H128" s="323"/>
      <c r="I128" s="323"/>
    </row>
    <row r="129" spans="1:9">
      <c r="A129" s="324">
        <v>119</v>
      </c>
      <c r="B129" s="322"/>
      <c r="C129" s="322"/>
      <c r="D129" s="322"/>
      <c r="E129" s="322"/>
      <c r="F129" s="323"/>
      <c r="G129" s="323"/>
      <c r="H129" s="323"/>
      <c r="I129" s="323"/>
    </row>
    <row r="130" spans="1:9">
      <c r="A130" s="324">
        <v>120</v>
      </c>
      <c r="B130" s="322"/>
      <c r="C130" s="322"/>
      <c r="D130" s="322"/>
      <c r="E130" s="322"/>
      <c r="F130" s="323"/>
      <c r="G130" s="323"/>
      <c r="H130" s="323"/>
      <c r="I130" s="323"/>
    </row>
    <row r="131" spans="1:9">
      <c r="A131" s="324">
        <v>121</v>
      </c>
      <c r="B131" s="322"/>
      <c r="C131" s="322"/>
      <c r="D131" s="322"/>
      <c r="E131" s="322"/>
      <c r="F131" s="323"/>
      <c r="G131" s="323"/>
      <c r="H131" s="323"/>
      <c r="I131" s="323"/>
    </row>
    <row r="132" spans="1:9">
      <c r="A132" s="324">
        <v>122</v>
      </c>
      <c r="B132" s="322"/>
      <c r="C132" s="322"/>
      <c r="D132" s="322"/>
      <c r="E132" s="322"/>
      <c r="F132" s="323"/>
      <c r="G132" s="323"/>
      <c r="H132" s="323"/>
      <c r="I132" s="323"/>
    </row>
    <row r="133" spans="1:9">
      <c r="A133" s="324">
        <v>123</v>
      </c>
      <c r="B133" s="322"/>
      <c r="C133" s="322"/>
      <c r="D133" s="322"/>
      <c r="E133" s="322"/>
      <c r="F133" s="323"/>
      <c r="G133" s="323"/>
      <c r="H133" s="323"/>
      <c r="I133" s="323"/>
    </row>
    <row r="134" spans="1:9">
      <c r="A134" s="324">
        <v>124</v>
      </c>
      <c r="B134" s="322"/>
      <c r="C134" s="322"/>
      <c r="D134" s="322"/>
      <c r="E134" s="322"/>
      <c r="F134" s="323"/>
      <c r="G134" s="323"/>
      <c r="H134" s="323"/>
      <c r="I134" s="323"/>
    </row>
    <row r="135" spans="1:9">
      <c r="A135" s="324">
        <v>125</v>
      </c>
      <c r="B135" s="322"/>
      <c r="C135" s="322"/>
      <c r="D135" s="322"/>
      <c r="E135" s="322"/>
      <c r="F135" s="323"/>
      <c r="G135" s="323"/>
      <c r="H135" s="323"/>
      <c r="I135" s="323"/>
    </row>
    <row r="136" spans="1:9">
      <c r="A136" s="324">
        <v>126</v>
      </c>
      <c r="B136" s="322"/>
      <c r="C136" s="322"/>
      <c r="D136" s="322"/>
      <c r="E136" s="322"/>
      <c r="F136" s="323"/>
      <c r="G136" s="323"/>
      <c r="H136" s="323"/>
      <c r="I136" s="323"/>
    </row>
    <row r="137" spans="1:9">
      <c r="A137" s="324">
        <v>127</v>
      </c>
      <c r="B137" s="322"/>
      <c r="C137" s="322"/>
      <c r="D137" s="322"/>
      <c r="E137" s="322"/>
      <c r="F137" s="323"/>
      <c r="G137" s="323"/>
      <c r="H137" s="323"/>
      <c r="I137" s="323"/>
    </row>
    <row r="138" spans="1:9">
      <c r="A138" s="324">
        <v>128</v>
      </c>
      <c r="B138" s="322"/>
      <c r="C138" s="322"/>
      <c r="D138" s="322"/>
      <c r="E138" s="322"/>
      <c r="F138" s="323"/>
      <c r="G138" s="323"/>
      <c r="H138" s="323"/>
      <c r="I138" s="323"/>
    </row>
    <row r="139" spans="1:9">
      <c r="A139" s="324">
        <v>129</v>
      </c>
      <c r="B139" s="322"/>
      <c r="C139" s="322"/>
      <c r="D139" s="322"/>
      <c r="E139" s="322"/>
      <c r="F139" s="323"/>
      <c r="G139" s="323"/>
      <c r="H139" s="323"/>
      <c r="I139" s="323"/>
    </row>
    <row r="140" spans="1:9">
      <c r="A140" s="324">
        <v>130</v>
      </c>
      <c r="B140" s="322"/>
      <c r="C140" s="322"/>
      <c r="D140" s="322"/>
      <c r="E140" s="322"/>
      <c r="F140" s="323"/>
      <c r="G140" s="323"/>
      <c r="H140" s="323"/>
      <c r="I140" s="323"/>
    </row>
    <row r="141" spans="1:9">
      <c r="A141" s="324">
        <v>131</v>
      </c>
      <c r="B141" s="322"/>
      <c r="C141" s="322"/>
      <c r="D141" s="322"/>
      <c r="E141" s="322"/>
      <c r="F141" s="323"/>
      <c r="G141" s="323"/>
      <c r="H141" s="323"/>
      <c r="I141" s="323"/>
    </row>
    <row r="142" spans="1:9">
      <c r="A142" s="324">
        <v>132</v>
      </c>
      <c r="B142" s="322"/>
      <c r="C142" s="322"/>
      <c r="D142" s="322"/>
      <c r="E142" s="322"/>
      <c r="F142" s="323"/>
      <c r="G142" s="323"/>
      <c r="H142" s="323"/>
      <c r="I142" s="323"/>
    </row>
    <row r="143" spans="1:9">
      <c r="A143" s="324">
        <v>133</v>
      </c>
      <c r="B143" s="322"/>
      <c r="C143" s="322"/>
      <c r="D143" s="322"/>
      <c r="E143" s="322"/>
      <c r="F143" s="323"/>
      <c r="G143" s="323"/>
      <c r="H143" s="323"/>
      <c r="I143" s="323"/>
    </row>
    <row r="144" spans="1:9">
      <c r="A144" s="324">
        <v>134</v>
      </c>
      <c r="B144" s="322"/>
      <c r="C144" s="322"/>
      <c r="D144" s="322"/>
      <c r="E144" s="322"/>
      <c r="F144" s="323"/>
      <c r="G144" s="323"/>
      <c r="H144" s="323"/>
      <c r="I144" s="323"/>
    </row>
    <row r="145" spans="1:9">
      <c r="A145" s="324">
        <v>135</v>
      </c>
      <c r="B145" s="322"/>
      <c r="C145" s="322"/>
      <c r="D145" s="322"/>
      <c r="E145" s="322"/>
      <c r="F145" s="323"/>
      <c r="G145" s="323"/>
      <c r="H145" s="323"/>
      <c r="I145" s="323"/>
    </row>
    <row r="146" spans="1:9">
      <c r="A146" s="324">
        <v>136</v>
      </c>
      <c r="B146" s="322"/>
      <c r="C146" s="322"/>
      <c r="D146" s="322"/>
      <c r="E146" s="322"/>
      <c r="F146" s="323"/>
      <c r="G146" s="323"/>
      <c r="H146" s="323"/>
      <c r="I146" s="323"/>
    </row>
    <row r="147" spans="1:9">
      <c r="A147" s="324">
        <v>137</v>
      </c>
      <c r="B147" s="322"/>
      <c r="C147" s="322"/>
      <c r="D147" s="322"/>
      <c r="E147" s="322"/>
      <c r="F147" s="323"/>
      <c r="G147" s="323"/>
      <c r="H147" s="323"/>
      <c r="I147" s="323"/>
    </row>
    <row r="148" spans="1:9">
      <c r="A148" s="324">
        <v>138</v>
      </c>
      <c r="B148" s="322"/>
      <c r="C148" s="322"/>
      <c r="D148" s="322"/>
      <c r="E148" s="322"/>
      <c r="F148" s="323"/>
      <c r="G148" s="323"/>
      <c r="H148" s="323"/>
      <c r="I148" s="323"/>
    </row>
    <row r="149" spans="1:9">
      <c r="A149" s="324">
        <v>139</v>
      </c>
      <c r="B149" s="322"/>
      <c r="C149" s="322"/>
      <c r="D149" s="322"/>
      <c r="E149" s="322"/>
      <c r="F149" s="323"/>
      <c r="G149" s="323"/>
      <c r="H149" s="323"/>
      <c r="I149" s="323"/>
    </row>
    <row r="150" spans="1:9">
      <c r="A150" s="324">
        <v>140</v>
      </c>
      <c r="B150" s="322"/>
      <c r="C150" s="322"/>
      <c r="D150" s="322"/>
      <c r="E150" s="322"/>
      <c r="F150" s="323"/>
      <c r="G150" s="323"/>
      <c r="H150" s="323"/>
      <c r="I150" s="323"/>
    </row>
    <row r="151" spans="1:9">
      <c r="A151" s="324">
        <v>141</v>
      </c>
      <c r="B151" s="322"/>
      <c r="C151" s="322"/>
      <c r="D151" s="322"/>
      <c r="E151" s="322"/>
      <c r="F151" s="323"/>
      <c r="G151" s="323"/>
      <c r="H151" s="323"/>
      <c r="I151" s="323"/>
    </row>
    <row r="152" spans="1:9">
      <c r="A152" s="324">
        <v>142</v>
      </c>
      <c r="B152" s="322"/>
      <c r="C152" s="322"/>
      <c r="D152" s="322"/>
      <c r="E152" s="322"/>
      <c r="F152" s="323"/>
      <c r="G152" s="323"/>
      <c r="H152" s="323"/>
      <c r="I152" s="323"/>
    </row>
    <row r="153" spans="1:9">
      <c r="A153" s="324">
        <v>143</v>
      </c>
      <c r="B153" s="322"/>
      <c r="C153" s="322"/>
      <c r="D153" s="322"/>
      <c r="E153" s="322"/>
      <c r="F153" s="323"/>
      <c r="G153" s="323"/>
      <c r="H153" s="323"/>
      <c r="I153" s="323"/>
    </row>
    <row r="154" spans="1:9">
      <c r="A154" s="324">
        <v>144</v>
      </c>
      <c r="B154" s="322"/>
      <c r="C154" s="322"/>
      <c r="D154" s="322"/>
      <c r="E154" s="322"/>
      <c r="F154" s="323"/>
      <c r="G154" s="323"/>
      <c r="H154" s="323"/>
      <c r="I154" s="323"/>
    </row>
    <row r="155" spans="1:9">
      <c r="A155" s="324">
        <v>145</v>
      </c>
      <c r="B155" s="322"/>
      <c r="C155" s="322"/>
      <c r="D155" s="322"/>
      <c r="E155" s="322"/>
      <c r="F155" s="323"/>
      <c r="G155" s="323"/>
      <c r="H155" s="323"/>
      <c r="I155" s="323"/>
    </row>
    <row r="156" spans="1:9">
      <c r="A156" s="324">
        <v>146</v>
      </c>
      <c r="B156" s="322"/>
      <c r="C156" s="322"/>
      <c r="D156" s="322"/>
      <c r="E156" s="322"/>
      <c r="F156" s="323"/>
      <c r="G156" s="323"/>
      <c r="H156" s="323"/>
      <c r="I156" s="323"/>
    </row>
    <row r="157" spans="1:9">
      <c r="A157" s="324">
        <v>147</v>
      </c>
      <c r="B157" s="322"/>
      <c r="C157" s="322"/>
      <c r="D157" s="322"/>
      <c r="E157" s="322"/>
      <c r="F157" s="323"/>
      <c r="G157" s="323"/>
      <c r="H157" s="323"/>
      <c r="I157" s="323"/>
    </row>
    <row r="158" spans="1:9">
      <c r="A158" s="324">
        <v>148</v>
      </c>
      <c r="B158" s="322"/>
      <c r="C158" s="322"/>
      <c r="D158" s="322"/>
      <c r="E158" s="322"/>
      <c r="F158" s="323"/>
      <c r="G158" s="323"/>
      <c r="H158" s="323"/>
      <c r="I158" s="323"/>
    </row>
    <row r="159" spans="1:9">
      <c r="A159" s="324">
        <v>149</v>
      </c>
      <c r="B159" s="322"/>
      <c r="C159" s="322"/>
      <c r="D159" s="322"/>
      <c r="E159" s="322"/>
      <c r="F159" s="323"/>
      <c r="G159" s="323"/>
      <c r="H159" s="323"/>
      <c r="I159" s="323"/>
    </row>
    <row r="160" spans="1:9">
      <c r="A160" s="324">
        <v>150</v>
      </c>
      <c r="B160" s="322"/>
      <c r="C160" s="322"/>
      <c r="D160" s="322"/>
      <c r="E160" s="322"/>
      <c r="F160" s="323"/>
      <c r="G160" s="323"/>
      <c r="H160" s="323"/>
      <c r="I160" s="323"/>
    </row>
    <row r="161" spans="1:9">
      <c r="A161" s="324">
        <v>151</v>
      </c>
      <c r="B161" s="322"/>
      <c r="C161" s="322"/>
      <c r="D161" s="322"/>
      <c r="E161" s="322"/>
      <c r="F161" s="323"/>
      <c r="G161" s="323"/>
      <c r="H161" s="323"/>
      <c r="I161" s="323"/>
    </row>
    <row r="162" spans="1:9">
      <c r="A162" s="324">
        <v>152</v>
      </c>
      <c r="B162" s="322"/>
      <c r="C162" s="322"/>
      <c r="D162" s="322"/>
      <c r="E162" s="322"/>
      <c r="F162" s="323"/>
      <c r="G162" s="323"/>
      <c r="H162" s="323"/>
      <c r="I162" s="323"/>
    </row>
    <row r="163" spans="1:9">
      <c r="A163" s="324">
        <v>153</v>
      </c>
      <c r="B163" s="322"/>
      <c r="C163" s="322"/>
      <c r="D163" s="322"/>
      <c r="E163" s="322"/>
      <c r="F163" s="323"/>
      <c r="G163" s="323"/>
      <c r="H163" s="323"/>
      <c r="I163" s="323"/>
    </row>
    <row r="164" spans="1:9">
      <c r="A164" s="324">
        <v>154</v>
      </c>
      <c r="B164" s="322"/>
      <c r="C164" s="322"/>
      <c r="D164" s="322"/>
      <c r="E164" s="322"/>
      <c r="F164" s="323"/>
      <c r="G164" s="323"/>
      <c r="H164" s="323"/>
      <c r="I164" s="323"/>
    </row>
    <row r="165" spans="1:9">
      <c r="A165" s="324">
        <v>155</v>
      </c>
      <c r="B165" s="322"/>
      <c r="C165" s="322"/>
      <c r="D165" s="322"/>
      <c r="E165" s="322"/>
      <c r="F165" s="323"/>
      <c r="G165" s="323"/>
      <c r="H165" s="323"/>
      <c r="I165" s="323"/>
    </row>
    <row r="166" spans="1:9">
      <c r="A166" s="324">
        <v>156</v>
      </c>
      <c r="B166" s="322"/>
      <c r="C166" s="322"/>
      <c r="D166" s="322"/>
      <c r="E166" s="322"/>
      <c r="F166" s="323"/>
      <c r="G166" s="323"/>
      <c r="H166" s="323"/>
      <c r="I166" s="323"/>
    </row>
    <row r="167" spans="1:9">
      <c r="A167" s="324">
        <v>157</v>
      </c>
      <c r="B167" s="322"/>
      <c r="C167" s="322"/>
      <c r="D167" s="322"/>
      <c r="E167" s="322"/>
      <c r="F167" s="323"/>
      <c r="G167" s="323"/>
      <c r="H167" s="323"/>
      <c r="I167" s="323"/>
    </row>
    <row r="168" spans="1:9">
      <c r="A168" s="324">
        <v>158</v>
      </c>
      <c r="B168" s="322"/>
      <c r="C168" s="322"/>
      <c r="D168" s="322"/>
      <c r="E168" s="322"/>
      <c r="F168" s="323"/>
      <c r="G168" s="323"/>
      <c r="H168" s="323"/>
      <c r="I168" s="323"/>
    </row>
    <row r="169" spans="1:9">
      <c r="A169" s="324">
        <v>159</v>
      </c>
      <c r="B169" s="322"/>
      <c r="C169" s="322"/>
      <c r="D169" s="322"/>
      <c r="E169" s="322"/>
      <c r="F169" s="323"/>
      <c r="G169" s="323"/>
      <c r="H169" s="323"/>
      <c r="I169" s="323"/>
    </row>
    <row r="170" spans="1:9">
      <c r="A170" s="324">
        <v>160</v>
      </c>
      <c r="B170" s="322"/>
      <c r="C170" s="322"/>
      <c r="D170" s="322"/>
      <c r="E170" s="322"/>
      <c r="F170" s="323"/>
      <c r="G170" s="323"/>
      <c r="H170" s="323"/>
      <c r="I170" s="323"/>
    </row>
    <row r="171" spans="1:9">
      <c r="A171" s="324">
        <v>161</v>
      </c>
      <c r="B171" s="322"/>
      <c r="C171" s="322"/>
      <c r="D171" s="322"/>
      <c r="E171" s="322"/>
      <c r="F171" s="323"/>
      <c r="G171" s="323"/>
      <c r="H171" s="323"/>
      <c r="I171" s="323"/>
    </row>
    <row r="172" spans="1:9">
      <c r="A172" s="324">
        <v>162</v>
      </c>
      <c r="B172" s="322"/>
      <c r="C172" s="322"/>
      <c r="D172" s="322"/>
      <c r="E172" s="322"/>
      <c r="F172" s="323"/>
      <c r="G172" s="323"/>
      <c r="H172" s="323"/>
      <c r="I172" s="323"/>
    </row>
    <row r="173" spans="1:9">
      <c r="A173" s="324">
        <v>163</v>
      </c>
      <c r="B173" s="322"/>
      <c r="C173" s="322"/>
      <c r="D173" s="322"/>
      <c r="E173" s="322"/>
      <c r="F173" s="323"/>
      <c r="G173" s="323"/>
      <c r="H173" s="323"/>
      <c r="I173" s="323"/>
    </row>
    <row r="174" spans="1:9">
      <c r="A174" s="324">
        <v>164</v>
      </c>
      <c r="B174" s="322"/>
      <c r="C174" s="322"/>
      <c r="D174" s="322"/>
      <c r="E174" s="322"/>
      <c r="F174" s="323"/>
      <c r="G174" s="323"/>
      <c r="H174" s="323"/>
      <c r="I174" s="323"/>
    </row>
    <row r="175" spans="1:9">
      <c r="A175" s="324">
        <v>165</v>
      </c>
      <c r="B175" s="322"/>
      <c r="C175" s="322"/>
      <c r="D175" s="322"/>
      <c r="E175" s="322"/>
      <c r="F175" s="323"/>
      <c r="G175" s="323"/>
      <c r="H175" s="323"/>
      <c r="I175" s="323"/>
    </row>
    <row r="176" spans="1:9">
      <c r="A176" s="324">
        <v>166</v>
      </c>
      <c r="B176" s="322"/>
      <c r="C176" s="322"/>
      <c r="D176" s="322"/>
      <c r="E176" s="322"/>
      <c r="F176" s="323"/>
      <c r="G176" s="323"/>
      <c r="H176" s="323"/>
      <c r="I176" s="323"/>
    </row>
    <row r="177" spans="1:9">
      <c r="A177" s="324">
        <v>167</v>
      </c>
      <c r="B177" s="322"/>
      <c r="C177" s="322"/>
      <c r="D177" s="322"/>
      <c r="E177" s="322"/>
      <c r="F177" s="323"/>
      <c r="G177" s="323"/>
      <c r="H177" s="323"/>
      <c r="I177" s="323"/>
    </row>
    <row r="178" spans="1:9">
      <c r="A178" s="324">
        <v>168</v>
      </c>
      <c r="B178" s="322"/>
      <c r="C178" s="322"/>
      <c r="D178" s="322"/>
      <c r="E178" s="322"/>
      <c r="F178" s="323"/>
      <c r="G178" s="323"/>
      <c r="H178" s="323"/>
      <c r="I178" s="323"/>
    </row>
    <row r="179" spans="1:9">
      <c r="A179" s="324">
        <v>169</v>
      </c>
      <c r="B179" s="322"/>
      <c r="C179" s="322"/>
      <c r="D179" s="322"/>
      <c r="E179" s="322"/>
      <c r="F179" s="323"/>
      <c r="G179" s="323"/>
      <c r="H179" s="323"/>
      <c r="I179" s="323"/>
    </row>
    <row r="180" spans="1:9">
      <c r="A180" s="324">
        <v>170</v>
      </c>
      <c r="B180" s="322"/>
      <c r="C180" s="322"/>
      <c r="D180" s="322"/>
      <c r="E180" s="322"/>
      <c r="F180" s="323"/>
      <c r="G180" s="323"/>
      <c r="H180" s="323"/>
      <c r="I180" s="323"/>
    </row>
    <row r="181" spans="1:9">
      <c r="A181" s="324">
        <v>171</v>
      </c>
      <c r="B181" s="322"/>
      <c r="C181" s="322"/>
      <c r="D181" s="322"/>
      <c r="E181" s="322"/>
      <c r="F181" s="323"/>
      <c r="G181" s="323"/>
      <c r="H181" s="323"/>
      <c r="I181" s="323"/>
    </row>
    <row r="182" spans="1:9">
      <c r="A182" s="324">
        <v>172</v>
      </c>
      <c r="B182" s="322"/>
      <c r="C182" s="322"/>
      <c r="D182" s="322"/>
      <c r="E182" s="322"/>
      <c r="F182" s="323"/>
      <c r="G182" s="323"/>
      <c r="H182" s="323"/>
      <c r="I182" s="323"/>
    </row>
    <row r="183" spans="1:9">
      <c r="A183" s="324">
        <v>173</v>
      </c>
      <c r="B183" s="322"/>
      <c r="C183" s="322"/>
      <c r="D183" s="322"/>
      <c r="E183" s="322"/>
      <c r="F183" s="323"/>
      <c r="G183" s="323"/>
      <c r="H183" s="323"/>
      <c r="I183" s="323"/>
    </row>
    <row r="184" spans="1:9">
      <c r="A184" s="324">
        <v>174</v>
      </c>
      <c r="B184" s="322"/>
      <c r="C184" s="322"/>
      <c r="D184" s="322"/>
      <c r="E184" s="322"/>
      <c r="F184" s="323"/>
      <c r="G184" s="323"/>
      <c r="H184" s="323"/>
      <c r="I184" s="323"/>
    </row>
    <row r="185" spans="1:9">
      <c r="A185" s="324">
        <v>175</v>
      </c>
      <c r="B185" s="322"/>
      <c r="C185" s="322"/>
      <c r="D185" s="322"/>
      <c r="E185" s="322"/>
      <c r="F185" s="323"/>
      <c r="G185" s="323"/>
      <c r="H185" s="323"/>
      <c r="I185" s="323"/>
    </row>
    <row r="186" spans="1:9">
      <c r="A186" s="324">
        <v>176</v>
      </c>
      <c r="B186" s="322"/>
      <c r="C186" s="322"/>
      <c r="D186" s="322"/>
      <c r="E186" s="322"/>
      <c r="F186" s="323"/>
      <c r="G186" s="323"/>
      <c r="H186" s="323"/>
      <c r="I186" s="323"/>
    </row>
    <row r="187" spans="1:9">
      <c r="A187" s="324">
        <v>177</v>
      </c>
      <c r="B187" s="322"/>
      <c r="C187" s="322"/>
      <c r="D187" s="322"/>
      <c r="E187" s="322"/>
      <c r="F187" s="323"/>
      <c r="G187" s="323"/>
      <c r="H187" s="323"/>
      <c r="I187" s="323"/>
    </row>
    <row r="188" spans="1:9">
      <c r="A188" s="324">
        <v>178</v>
      </c>
      <c r="B188" s="322"/>
      <c r="C188" s="322"/>
      <c r="D188" s="322"/>
      <c r="E188" s="322"/>
      <c r="F188" s="323"/>
      <c r="G188" s="323"/>
      <c r="H188" s="323"/>
      <c r="I188" s="323"/>
    </row>
    <row r="189" spans="1:9">
      <c r="A189" s="324">
        <v>179</v>
      </c>
      <c r="B189" s="322"/>
      <c r="C189" s="322"/>
      <c r="D189" s="322"/>
      <c r="E189" s="322"/>
      <c r="F189" s="323"/>
      <c r="G189" s="323"/>
      <c r="H189" s="323"/>
      <c r="I189" s="323"/>
    </row>
    <row r="190" spans="1:9">
      <c r="A190" s="324">
        <v>180</v>
      </c>
      <c r="B190" s="322"/>
      <c r="C190" s="322"/>
      <c r="D190" s="322"/>
      <c r="E190" s="322"/>
      <c r="F190" s="323"/>
      <c r="G190" s="323"/>
      <c r="H190" s="323"/>
      <c r="I190" s="323"/>
    </row>
    <row r="191" spans="1:9">
      <c r="A191" s="324">
        <v>181</v>
      </c>
      <c r="B191" s="322"/>
      <c r="C191" s="322"/>
      <c r="D191" s="322"/>
      <c r="E191" s="322"/>
      <c r="F191" s="323"/>
      <c r="G191" s="323"/>
      <c r="H191" s="323"/>
      <c r="I191" s="323"/>
    </row>
    <row r="192" spans="1:9">
      <c r="A192" s="324">
        <v>182</v>
      </c>
      <c r="B192" s="322"/>
      <c r="C192" s="322"/>
      <c r="D192" s="322"/>
      <c r="E192" s="322"/>
      <c r="F192" s="323"/>
      <c r="G192" s="323"/>
      <c r="H192" s="323"/>
      <c r="I192" s="323"/>
    </row>
    <row r="193" spans="1:9">
      <c r="A193" s="324">
        <v>183</v>
      </c>
      <c r="B193" s="322"/>
      <c r="C193" s="322"/>
      <c r="D193" s="322"/>
      <c r="E193" s="322"/>
      <c r="F193" s="323"/>
      <c r="G193" s="323"/>
      <c r="H193" s="323"/>
      <c r="I193" s="323"/>
    </row>
    <row r="194" spans="1:9">
      <c r="A194" s="324">
        <v>184</v>
      </c>
      <c r="B194" s="322"/>
      <c r="C194" s="322"/>
      <c r="D194" s="322"/>
      <c r="E194" s="322"/>
      <c r="F194" s="323"/>
      <c r="G194" s="323"/>
      <c r="H194" s="323"/>
      <c r="I194" s="323"/>
    </row>
    <row r="195" spans="1:9">
      <c r="A195" s="324">
        <v>185</v>
      </c>
      <c r="B195" s="322"/>
      <c r="C195" s="322"/>
      <c r="D195" s="322"/>
      <c r="E195" s="322"/>
      <c r="F195" s="323"/>
      <c r="G195" s="323"/>
      <c r="H195" s="323"/>
      <c r="I195" s="323"/>
    </row>
    <row r="196" spans="1:9">
      <c r="A196" s="324">
        <v>186</v>
      </c>
      <c r="B196" s="322"/>
      <c r="C196" s="322"/>
      <c r="D196" s="322"/>
      <c r="E196" s="322"/>
      <c r="F196" s="323"/>
      <c r="G196" s="323"/>
      <c r="H196" s="323"/>
      <c r="I196" s="323"/>
    </row>
    <row r="197" spans="1:9">
      <c r="A197" s="324">
        <v>187</v>
      </c>
      <c r="B197" s="322"/>
      <c r="C197" s="322"/>
      <c r="D197" s="322"/>
      <c r="E197" s="322"/>
      <c r="F197" s="323"/>
      <c r="G197" s="323"/>
      <c r="H197" s="323"/>
      <c r="I197" s="323"/>
    </row>
    <row r="198" spans="1:9">
      <c r="A198" s="324">
        <v>188</v>
      </c>
      <c r="B198" s="322"/>
      <c r="C198" s="322"/>
      <c r="D198" s="322"/>
      <c r="E198" s="322"/>
      <c r="F198" s="323"/>
      <c r="G198" s="323"/>
      <c r="H198" s="323"/>
      <c r="I198" s="323"/>
    </row>
    <row r="199" spans="1:9">
      <c r="A199" s="324">
        <v>189</v>
      </c>
      <c r="B199" s="322"/>
      <c r="C199" s="322"/>
      <c r="D199" s="322"/>
      <c r="E199" s="322"/>
      <c r="F199" s="323"/>
      <c r="G199" s="323"/>
      <c r="H199" s="323"/>
      <c r="I199" s="323"/>
    </row>
    <row r="200" spans="1:9">
      <c r="A200" s="324">
        <v>190</v>
      </c>
      <c r="B200" s="322"/>
      <c r="C200" s="322"/>
      <c r="D200" s="322"/>
      <c r="E200" s="322"/>
      <c r="F200" s="323"/>
      <c r="G200" s="323"/>
      <c r="H200" s="323"/>
      <c r="I200" s="323"/>
    </row>
    <row r="201" spans="1:9">
      <c r="A201" s="324">
        <v>191</v>
      </c>
      <c r="B201" s="322"/>
      <c r="C201" s="322"/>
      <c r="D201" s="322"/>
      <c r="E201" s="322"/>
      <c r="F201" s="323"/>
      <c r="G201" s="323"/>
      <c r="H201" s="323"/>
      <c r="I201" s="323"/>
    </row>
    <row r="202" spans="1:9">
      <c r="A202" s="324">
        <v>192</v>
      </c>
      <c r="B202" s="322"/>
      <c r="C202" s="322"/>
      <c r="D202" s="322"/>
      <c r="E202" s="322"/>
      <c r="F202" s="323"/>
      <c r="G202" s="323"/>
      <c r="H202" s="323"/>
      <c r="I202" s="323"/>
    </row>
    <row r="203" spans="1:9">
      <c r="A203" s="324">
        <v>193</v>
      </c>
      <c r="B203" s="322"/>
      <c r="C203" s="322"/>
      <c r="D203" s="322"/>
      <c r="E203" s="322"/>
      <c r="F203" s="323"/>
      <c r="G203" s="323"/>
      <c r="H203" s="323"/>
      <c r="I203" s="323"/>
    </row>
    <row r="204" spans="1:9">
      <c r="A204" s="324">
        <v>194</v>
      </c>
      <c r="B204" s="322"/>
      <c r="C204" s="322"/>
      <c r="D204" s="322"/>
      <c r="E204" s="322"/>
      <c r="F204" s="323"/>
      <c r="G204" s="323"/>
      <c r="H204" s="323"/>
      <c r="I204" s="323"/>
    </row>
    <row r="205" spans="1:9">
      <c r="A205" s="324">
        <v>195</v>
      </c>
      <c r="B205" s="322"/>
      <c r="C205" s="322"/>
      <c r="D205" s="322"/>
      <c r="E205" s="322"/>
      <c r="F205" s="323"/>
      <c r="G205" s="323"/>
      <c r="H205" s="323"/>
      <c r="I205" s="323"/>
    </row>
    <row r="206" spans="1:9">
      <c r="A206" s="324">
        <v>196</v>
      </c>
      <c r="B206" s="322"/>
      <c r="C206" s="322"/>
      <c r="D206" s="322"/>
      <c r="E206" s="322"/>
      <c r="F206" s="323"/>
      <c r="G206" s="323"/>
      <c r="H206" s="323"/>
      <c r="I206" s="323"/>
    </row>
    <row r="207" spans="1:9">
      <c r="A207" s="324">
        <v>197</v>
      </c>
      <c r="B207" s="322"/>
      <c r="C207" s="322"/>
      <c r="D207" s="322"/>
      <c r="E207" s="322"/>
      <c r="F207" s="323"/>
      <c r="G207" s="323"/>
      <c r="H207" s="323"/>
      <c r="I207" s="323"/>
    </row>
    <row r="208" spans="1:9">
      <c r="A208" s="324">
        <v>198</v>
      </c>
      <c r="B208" s="322"/>
      <c r="C208" s="322"/>
      <c r="D208" s="322"/>
      <c r="E208" s="322"/>
      <c r="F208" s="323"/>
      <c r="G208" s="323"/>
      <c r="H208" s="323"/>
      <c r="I208" s="323"/>
    </row>
    <row r="209" spans="1:9">
      <c r="A209" s="324">
        <v>199</v>
      </c>
      <c r="B209" s="322"/>
      <c r="C209" s="322"/>
      <c r="D209" s="322"/>
      <c r="E209" s="322"/>
      <c r="F209" s="323"/>
      <c r="G209" s="323"/>
      <c r="H209" s="323"/>
      <c r="I209" s="323"/>
    </row>
    <row r="210" spans="1:9">
      <c r="A210" s="324">
        <v>200</v>
      </c>
      <c r="B210" s="322"/>
      <c r="C210" s="322"/>
      <c r="D210" s="322"/>
      <c r="E210" s="322"/>
      <c r="F210" s="323"/>
      <c r="G210" s="323"/>
      <c r="H210" s="323"/>
      <c r="I210" s="323"/>
    </row>
  </sheetData>
  <sheetProtection algorithmName="SHA-512" hashValue="7+FIn/u56ulgOuMWEVQrWBgj7vAYA+GHBFhUSK47Xv9FVeMWG8RTa2WaVfuMic8BJP53Nf0SMe0yPWtRVqA9Vg==" saltValue="8+2U7f1EuUS0C226Iov8YQ==" spinCount="100000" sheet="1" objects="1" scenarios="1"/>
  <protectedRanges>
    <protectedRange sqref="B11:I210" name="Tabel 3b1_2"/>
  </protectedRanges>
  <mergeCells count="9">
    <mergeCell ref="K17:Q45"/>
    <mergeCell ref="K11:L11"/>
    <mergeCell ref="E8:E9"/>
    <mergeCell ref="I8:I9"/>
    <mergeCell ref="A8:A9"/>
    <mergeCell ref="B8:B9"/>
    <mergeCell ref="C8:C9"/>
    <mergeCell ref="D8:D9"/>
    <mergeCell ref="F8:H8"/>
  </mergeCells>
  <dataValidations count="3">
    <dataValidation type="list" allowBlank="1" showInputMessage="1" showErrorMessage="1" prompt="Cell hanya dapat diisi tanda centang (V) atau dikosongkan" sqref="F11:H210" xr:uid="{F47CCC2C-6535-4EC3-BF66-BD0C0EF6214F}">
      <formula1>$B$5:$B$6</formula1>
    </dataValidation>
    <dataValidation type="decimal" operator="greaterThanOrEqual" allowBlank="1" showDropDown="1" showInputMessage="1" showErrorMessage="1" prompt="Data yang di input harus dalam bentuk angka'" sqref="I11:I210" xr:uid="{942F4DC2-F8B3-4168-9CF4-3D7EFF9B906E}">
      <formula1>0</formula1>
    </dataValidation>
    <dataValidation type="list" allowBlank="1" showInputMessage="1" showErrorMessage="1" prompt="Pilih salah satu dari opsi yang tersedia" sqref="D11:D210" xr:uid="{8C10A201-B887-4055-B653-754D7050D720}">
      <formula1>$D$2:$D$7</formula1>
    </dataValidation>
  </dataValidations>
  <hyperlinks>
    <hyperlink ref="J1" location="'Daftar Tabel'!A1" display="&lt;&lt;&lt; Daftar Tabel" xr:uid="{00000000-0004-0000-0D00-000000000000}"/>
  </hyperlinks>
  <pageMargins left="0.7" right="0.7" top="0.75" bottom="0.75" header="0.3" footer="0.3"/>
  <pageSetup paperSize="9" orientation="portrait" horizontalDpi="0"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9"/>
  <sheetViews>
    <sheetView zoomScaleNormal="100" workbookViewId="0">
      <pane xSplit="1" ySplit="5" topLeftCell="B6" activePane="bottomRight" state="frozen"/>
      <selection activeCell="O19" sqref="O19"/>
      <selection pane="topRight" activeCell="O19" sqref="O19"/>
      <selection pane="bottomLeft" activeCell="O19" sqref="O19"/>
      <selection pane="bottomRight" activeCell="K25" sqref="K25"/>
    </sheetView>
  </sheetViews>
  <sheetFormatPr defaultColWidth="8.85546875" defaultRowHeight="15"/>
  <cols>
    <col min="1" max="1" width="5.5703125" style="3" customWidth="1"/>
    <col min="2" max="2" width="30.5703125" style="3" customWidth="1"/>
    <col min="3" max="6" width="8.85546875" style="3"/>
    <col min="7" max="7" width="14.5703125" style="3" bestFit="1" customWidth="1"/>
    <col min="8" max="16384" width="8.85546875" style="3"/>
  </cols>
  <sheetData>
    <row r="1" spans="1:7">
      <c r="A1" s="31" t="s">
        <v>86</v>
      </c>
      <c r="G1" s="20" t="s">
        <v>14</v>
      </c>
    </row>
    <row r="2" spans="1:7">
      <c r="A2" s="31"/>
    </row>
    <row r="3" spans="1:7">
      <c r="A3" s="499" t="s">
        <v>17</v>
      </c>
      <c r="B3" s="500" t="s">
        <v>87</v>
      </c>
      <c r="C3" s="499" t="s">
        <v>88</v>
      </c>
      <c r="D3" s="499"/>
      <c r="E3" s="499"/>
      <c r="F3" s="499" t="s">
        <v>41</v>
      </c>
    </row>
    <row r="4" spans="1:7">
      <c r="A4" s="499"/>
      <c r="B4" s="501"/>
      <c r="C4" s="37" t="s">
        <v>39</v>
      </c>
      <c r="D4" s="37" t="s">
        <v>40</v>
      </c>
      <c r="E4" s="37" t="s">
        <v>12</v>
      </c>
      <c r="F4" s="499"/>
    </row>
    <row r="5" spans="1:7">
      <c r="A5" s="22">
        <v>1</v>
      </c>
      <c r="B5" s="22">
        <v>2</v>
      </c>
      <c r="C5" s="22">
        <v>3</v>
      </c>
      <c r="D5" s="22">
        <v>4</v>
      </c>
      <c r="E5" s="22">
        <v>5</v>
      </c>
      <c r="F5" s="22">
        <v>6</v>
      </c>
    </row>
    <row r="6" spans="1:7" ht="25.5">
      <c r="A6" s="27">
        <v>1</v>
      </c>
      <c r="B6" s="38" t="s">
        <v>89</v>
      </c>
      <c r="C6" s="436"/>
      <c r="D6" s="436"/>
      <c r="E6" s="323"/>
      <c r="F6" s="27">
        <f>SUM(C6:E6)</f>
        <v>0</v>
      </c>
    </row>
    <row r="7" spans="1:7">
      <c r="A7" s="27">
        <v>2</v>
      </c>
      <c r="B7" s="38" t="s">
        <v>90</v>
      </c>
      <c r="C7" s="436"/>
      <c r="D7" s="436"/>
      <c r="E7" s="323"/>
      <c r="F7" s="27">
        <f>SUM(C7:E7)</f>
        <v>0</v>
      </c>
    </row>
    <row r="8" spans="1:7">
      <c r="A8" s="27">
        <v>3</v>
      </c>
      <c r="B8" s="38" t="s">
        <v>91</v>
      </c>
      <c r="C8" s="436"/>
      <c r="D8" s="436"/>
      <c r="E8" s="323"/>
      <c r="F8" s="27">
        <f>SUM(C8:E8)</f>
        <v>0</v>
      </c>
    </row>
    <row r="9" spans="1:7">
      <c r="A9" s="502" t="s">
        <v>41</v>
      </c>
      <c r="B9" s="502"/>
      <c r="C9" s="28">
        <f>SUM(C6:C8)</f>
        <v>0</v>
      </c>
      <c r="D9" s="28">
        <f>SUM(D6:D8)</f>
        <v>0</v>
      </c>
      <c r="E9" s="28">
        <f>SUM(E6:E8)</f>
        <v>0</v>
      </c>
      <c r="F9" s="28">
        <f>SUM(C9:E9)</f>
        <v>0</v>
      </c>
    </row>
  </sheetData>
  <sheetProtection algorithmName="SHA-512" hashValue="RRRrVgPIaXHKOmvenrs4Mz/zokT+4pOv0uVdUi157ZRupVimuI7gO7XrsEeAutVxHg+f3Q/qGd+tPlpBnUpNDA==" saltValue="4X8GhAQkNoG8NZnd/n1bNw==" spinCount="100000" sheet="1" objects="1" scenarios="1"/>
  <protectedRanges>
    <protectedRange sqref="E6:E8" name="Tabel 3b1_2"/>
  </protectedRanges>
  <mergeCells count="5">
    <mergeCell ref="A3:A4"/>
    <mergeCell ref="B3:B4"/>
    <mergeCell ref="C3:E3"/>
    <mergeCell ref="F3:F4"/>
    <mergeCell ref="A9:B9"/>
  </mergeCells>
  <dataValidations count="1">
    <dataValidation type="decimal" operator="greaterThanOrEqual" allowBlank="1" showDropDown="1" showInputMessage="1" showErrorMessage="1" prompt="Data yang di input harus dalam bentuk angka'" sqref="E6:E8" xr:uid="{7C460EA3-7DF1-48F6-B1C8-1A2B6980DBCE}">
      <formula1>0</formula1>
    </dataValidation>
  </dataValidations>
  <hyperlinks>
    <hyperlink ref="G1" location="'Daftar Tabel'!A1" display="&lt;&lt;&lt; Daftar Tabel" xr:uid="{00000000-0004-0000-0E00-000000000000}"/>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G9"/>
  <sheetViews>
    <sheetView workbookViewId="0">
      <pane xSplit="1" ySplit="5" topLeftCell="B6" activePane="bottomRight" state="frozen"/>
      <selection activeCell="O19" sqref="O19"/>
      <selection pane="topRight" activeCell="O19" sqref="O19"/>
      <selection pane="bottomLeft" activeCell="O19" sqref="O19"/>
      <selection pane="bottomRight" activeCell="O19" sqref="O19"/>
    </sheetView>
  </sheetViews>
  <sheetFormatPr defaultColWidth="8.85546875" defaultRowHeight="15"/>
  <cols>
    <col min="1" max="1" width="5.5703125" style="3" customWidth="1"/>
    <col min="2" max="2" width="30.5703125" style="3" customWidth="1"/>
    <col min="3" max="6" width="8.85546875" style="3"/>
    <col min="7" max="7" width="14.5703125" style="3" bestFit="1" customWidth="1"/>
    <col min="8" max="16384" width="8.85546875" style="3"/>
  </cols>
  <sheetData>
    <row r="1" spans="1:7">
      <c r="A1" s="31" t="s">
        <v>92</v>
      </c>
      <c r="G1" s="20" t="s">
        <v>14</v>
      </c>
    </row>
    <row r="2" spans="1:7">
      <c r="A2" s="31"/>
    </row>
    <row r="3" spans="1:7">
      <c r="A3" s="499" t="s">
        <v>17</v>
      </c>
      <c r="B3" s="500" t="s">
        <v>87</v>
      </c>
      <c r="C3" s="499" t="s">
        <v>93</v>
      </c>
      <c r="D3" s="499"/>
      <c r="E3" s="499"/>
      <c r="F3" s="499" t="s">
        <v>41</v>
      </c>
    </row>
    <row r="4" spans="1:7">
      <c r="A4" s="499"/>
      <c r="B4" s="501"/>
      <c r="C4" s="37" t="s">
        <v>39</v>
      </c>
      <c r="D4" s="37" t="s">
        <v>40</v>
      </c>
      <c r="E4" s="37" t="s">
        <v>12</v>
      </c>
      <c r="F4" s="499"/>
    </row>
    <row r="5" spans="1:7">
      <c r="A5" s="22">
        <v>1</v>
      </c>
      <c r="B5" s="22">
        <v>2</v>
      </c>
      <c r="C5" s="22">
        <v>3</v>
      </c>
      <c r="D5" s="22">
        <v>4</v>
      </c>
      <c r="E5" s="22">
        <v>5</v>
      </c>
      <c r="F5" s="22">
        <v>6</v>
      </c>
    </row>
    <row r="6" spans="1:7" ht="25.5">
      <c r="A6" s="27">
        <v>1</v>
      </c>
      <c r="B6" s="38" t="s">
        <v>89</v>
      </c>
      <c r="C6" s="436"/>
      <c r="D6" s="436"/>
      <c r="E6" s="323"/>
      <c r="F6" s="27">
        <f>SUM(C6:E6)</f>
        <v>0</v>
      </c>
    </row>
    <row r="7" spans="1:7">
      <c r="A7" s="27">
        <v>2</v>
      </c>
      <c r="B7" s="38" t="s">
        <v>90</v>
      </c>
      <c r="C7" s="436"/>
      <c r="D7" s="436"/>
      <c r="E7" s="323"/>
      <c r="F7" s="27">
        <f>SUM(C7:E7)</f>
        <v>0</v>
      </c>
    </row>
    <row r="8" spans="1:7">
      <c r="A8" s="27">
        <v>3</v>
      </c>
      <c r="B8" s="38" t="s">
        <v>91</v>
      </c>
      <c r="C8" s="436"/>
      <c r="D8" s="436"/>
      <c r="E8" s="323"/>
      <c r="F8" s="27">
        <f>SUM(C8:E8)</f>
        <v>0</v>
      </c>
    </row>
    <row r="9" spans="1:7">
      <c r="A9" s="502" t="s">
        <v>41</v>
      </c>
      <c r="B9" s="502"/>
      <c r="C9" s="28">
        <f>SUM(C6:C8)</f>
        <v>0</v>
      </c>
      <c r="D9" s="28">
        <f>SUM(D6:D8)</f>
        <v>0</v>
      </c>
      <c r="E9" s="28">
        <f>SUM(E6:E8)</f>
        <v>0</v>
      </c>
      <c r="F9" s="28">
        <f>SUM(C9:E9)</f>
        <v>0</v>
      </c>
    </row>
  </sheetData>
  <sheetProtection algorithmName="SHA-512" hashValue="UV9insk97SSAbz3UnDRSFOK2fHJq6ookbTmAwhQfxqAgpV9DEbQYMrDRslYH9rFONyMfIWvxNi5jlYYdl+4NJw==" saltValue="sx4fTAJj2znUTC2fCF54iw==" spinCount="100000" sheet="1" objects="1" scenarios="1"/>
  <protectedRanges>
    <protectedRange sqref="E6:E8" name="Tabel 3b1_2"/>
  </protectedRanges>
  <mergeCells count="5">
    <mergeCell ref="A3:A4"/>
    <mergeCell ref="B3:B4"/>
    <mergeCell ref="C3:E3"/>
    <mergeCell ref="F3:F4"/>
    <mergeCell ref="A9:B9"/>
  </mergeCells>
  <dataValidations count="1">
    <dataValidation type="decimal" operator="greaterThanOrEqual" allowBlank="1" showDropDown="1" showInputMessage="1" showErrorMessage="1" prompt="Data yang di input harus dalam bentuk angka'" sqref="E6:E8" xr:uid="{A860C47D-2801-4F00-BD8C-36DCE0373DAC}">
      <formula1>0</formula1>
    </dataValidation>
  </dataValidations>
  <hyperlinks>
    <hyperlink ref="G1" location="'Daftar Tabel'!A1" display="&lt;&lt;&lt; Daftar Tabel" xr:uid="{00000000-0004-0000-0F00-000000000000}"/>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17"/>
  <sheetViews>
    <sheetView workbookViewId="0">
      <pane ySplit="5" topLeftCell="A6" activePane="bottomLeft" state="frozen"/>
      <selection activeCell="O19" sqref="O19"/>
      <selection pane="bottomLeft" activeCell="O19" sqref="O19"/>
    </sheetView>
  </sheetViews>
  <sheetFormatPr defaultColWidth="8.85546875" defaultRowHeight="15"/>
  <cols>
    <col min="1" max="1" width="5.5703125" style="3" customWidth="1"/>
    <col min="2" max="2" width="36.5703125" style="3" customWidth="1"/>
    <col min="3" max="6" width="10.5703125" style="3" customWidth="1"/>
    <col min="7" max="7" width="14.5703125" style="3" bestFit="1" customWidth="1"/>
    <col min="8" max="16384" width="8.85546875" style="3"/>
  </cols>
  <sheetData>
    <row r="1" spans="1:7">
      <c r="A1" s="31" t="s">
        <v>94</v>
      </c>
      <c r="G1" s="20" t="s">
        <v>14</v>
      </c>
    </row>
    <row r="2" spans="1:7">
      <c r="A2" s="31"/>
    </row>
    <row r="3" spans="1:7">
      <c r="A3" s="39" t="s">
        <v>95</v>
      </c>
    </row>
    <row r="4" spans="1:7" ht="15" customHeight="1">
      <c r="A4" s="499" t="s">
        <v>17</v>
      </c>
      <c r="B4" s="499" t="s">
        <v>96</v>
      </c>
      <c r="C4" s="499" t="s">
        <v>97</v>
      </c>
      <c r="D4" s="499"/>
      <c r="E4" s="499"/>
      <c r="F4" s="499" t="s">
        <v>41</v>
      </c>
    </row>
    <row r="5" spans="1:7">
      <c r="A5" s="499"/>
      <c r="B5" s="499"/>
      <c r="C5" s="37" t="s">
        <v>39</v>
      </c>
      <c r="D5" s="37" t="s">
        <v>40</v>
      </c>
      <c r="E5" s="37" t="s">
        <v>12</v>
      </c>
      <c r="F5" s="499"/>
    </row>
    <row r="6" spans="1:7">
      <c r="A6" s="22">
        <v>1</v>
      </c>
      <c r="B6" s="22">
        <v>2</v>
      </c>
      <c r="C6" s="22">
        <v>3</v>
      </c>
      <c r="D6" s="22">
        <v>4</v>
      </c>
      <c r="E6" s="22">
        <v>5</v>
      </c>
      <c r="F6" s="22">
        <v>6</v>
      </c>
    </row>
    <row r="7" spans="1:7">
      <c r="A7" s="27">
        <v>1</v>
      </c>
      <c r="B7" s="38" t="s">
        <v>98</v>
      </c>
      <c r="C7" s="436"/>
      <c r="D7" s="436"/>
      <c r="E7" s="323"/>
      <c r="F7" s="27">
        <f>SUM(C7:E7)</f>
        <v>0</v>
      </c>
    </row>
    <row r="8" spans="1:7">
      <c r="A8" s="27">
        <v>2</v>
      </c>
      <c r="B8" s="38" t="s">
        <v>99</v>
      </c>
      <c r="C8" s="436"/>
      <c r="D8" s="436"/>
      <c r="E8" s="323"/>
      <c r="F8" s="27">
        <f t="shared" ref="F8:F17" si="0">SUM(C8:E8)</f>
        <v>0</v>
      </c>
    </row>
    <row r="9" spans="1:7">
      <c r="A9" s="27">
        <v>3</v>
      </c>
      <c r="B9" s="38" t="s">
        <v>100</v>
      </c>
      <c r="C9" s="436"/>
      <c r="D9" s="436"/>
      <c r="E9" s="323"/>
      <c r="F9" s="27">
        <f t="shared" si="0"/>
        <v>0</v>
      </c>
    </row>
    <row r="10" spans="1:7">
      <c r="A10" s="27">
        <v>4</v>
      </c>
      <c r="B10" s="40" t="s">
        <v>101</v>
      </c>
      <c r="C10" s="436"/>
      <c r="D10" s="436"/>
      <c r="E10" s="323"/>
      <c r="F10" s="27">
        <f t="shared" si="0"/>
        <v>0</v>
      </c>
    </row>
    <row r="11" spans="1:7">
      <c r="A11" s="41">
        <v>5</v>
      </c>
      <c r="B11" s="38" t="s">
        <v>102</v>
      </c>
      <c r="C11" s="437"/>
      <c r="D11" s="436"/>
      <c r="E11" s="323"/>
      <c r="F11" s="27">
        <f t="shared" si="0"/>
        <v>0</v>
      </c>
    </row>
    <row r="12" spans="1:7">
      <c r="A12" s="41">
        <v>6</v>
      </c>
      <c r="B12" s="38" t="s">
        <v>103</v>
      </c>
      <c r="C12" s="437"/>
      <c r="D12" s="436"/>
      <c r="E12" s="323"/>
      <c r="F12" s="27">
        <f t="shared" si="0"/>
        <v>0</v>
      </c>
    </row>
    <row r="13" spans="1:7">
      <c r="A13" s="41">
        <v>7</v>
      </c>
      <c r="B13" s="38" t="s">
        <v>104</v>
      </c>
      <c r="C13" s="437"/>
      <c r="D13" s="436"/>
      <c r="E13" s="323"/>
      <c r="F13" s="27">
        <f t="shared" si="0"/>
        <v>0</v>
      </c>
    </row>
    <row r="14" spans="1:7">
      <c r="A14" s="41">
        <v>8</v>
      </c>
      <c r="B14" s="38" t="s">
        <v>105</v>
      </c>
      <c r="C14" s="437"/>
      <c r="D14" s="436"/>
      <c r="E14" s="323"/>
      <c r="F14" s="27">
        <f t="shared" si="0"/>
        <v>0</v>
      </c>
    </row>
    <row r="15" spans="1:7">
      <c r="A15" s="41">
        <v>9</v>
      </c>
      <c r="B15" s="38" t="s">
        <v>106</v>
      </c>
      <c r="C15" s="437"/>
      <c r="D15" s="436"/>
      <c r="E15" s="323"/>
      <c r="F15" s="27">
        <f t="shared" si="0"/>
        <v>0</v>
      </c>
    </row>
    <row r="16" spans="1:7">
      <c r="A16" s="41">
        <v>10</v>
      </c>
      <c r="B16" s="38" t="s">
        <v>107</v>
      </c>
      <c r="C16" s="437"/>
      <c r="D16" s="436"/>
      <c r="E16" s="323"/>
      <c r="F16" s="27">
        <f t="shared" si="0"/>
        <v>0</v>
      </c>
    </row>
    <row r="17" spans="1:6">
      <c r="A17" s="502" t="s">
        <v>41</v>
      </c>
      <c r="B17" s="503"/>
      <c r="C17" s="28">
        <f>SUM(C7:C16)</f>
        <v>0</v>
      </c>
      <c r="D17" s="28">
        <f>SUM(D7:D16)</f>
        <v>0</v>
      </c>
      <c r="E17" s="28">
        <f>SUM(E7:E16)</f>
        <v>0</v>
      </c>
      <c r="F17" s="28">
        <f t="shared" si="0"/>
        <v>0</v>
      </c>
    </row>
  </sheetData>
  <sheetProtection algorithmName="SHA-512" hashValue="E3kN3DrAc5eBdVApAXvFQEoyw6dDInhloqj0UhK2o8auT2nLO9WFeuryf707MFlq56CWOb/uguxZcITEY4QorA==" saltValue="3X/XPz8M4LIsKfm/9x0rrA==" spinCount="100000" sheet="1" objects="1" scenarios="1"/>
  <protectedRanges>
    <protectedRange sqref="E7:E16" name="Tabel 3b1_2"/>
  </protectedRanges>
  <mergeCells count="5">
    <mergeCell ref="A4:A5"/>
    <mergeCell ref="B4:B5"/>
    <mergeCell ref="C4:E4"/>
    <mergeCell ref="F4:F5"/>
    <mergeCell ref="A17:B17"/>
  </mergeCells>
  <dataValidations count="1">
    <dataValidation type="decimal" operator="greaterThanOrEqual" allowBlank="1" showDropDown="1" showInputMessage="1" showErrorMessage="1" prompt="Data yang di input harus dalam bentuk angka'" sqref="E7:E16" xr:uid="{31A2EB67-B665-40D6-A614-ECE626EB51E2}">
      <formula1>0</formula1>
    </dataValidation>
  </dataValidations>
  <hyperlinks>
    <hyperlink ref="G1" location="'Daftar Tabel'!A1" display="&lt;&lt;&lt; Daftar Tabel" xr:uid="{00000000-0004-0000-1000-000000000000}"/>
  </hyperlink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0000"/>
  </sheetPr>
  <dimension ref="A1:G17"/>
  <sheetViews>
    <sheetView workbookViewId="0">
      <pane ySplit="2" topLeftCell="A3" activePane="bottomLeft" state="frozen"/>
      <selection activeCell="O19" sqref="O19"/>
      <selection pane="bottomLeft" activeCell="O19" sqref="O19"/>
    </sheetView>
  </sheetViews>
  <sheetFormatPr defaultColWidth="8.85546875" defaultRowHeight="15"/>
  <cols>
    <col min="1" max="1" width="5.5703125" style="3" customWidth="1"/>
    <col min="2" max="2" width="36.5703125" style="3" customWidth="1"/>
    <col min="3" max="6" width="10.5703125" style="3" customWidth="1"/>
    <col min="7" max="7" width="14.5703125" style="3" bestFit="1" customWidth="1"/>
    <col min="8" max="16384" width="8.85546875" style="3"/>
  </cols>
  <sheetData>
    <row r="1" spans="1:7">
      <c r="A1" s="31" t="s">
        <v>291</v>
      </c>
      <c r="G1" s="20" t="s">
        <v>14</v>
      </c>
    </row>
    <row r="2" spans="1:7">
      <c r="A2" s="31"/>
    </row>
    <row r="3" spans="1:7">
      <c r="A3" s="43" t="s">
        <v>108</v>
      </c>
    </row>
    <row r="4" spans="1:7">
      <c r="A4" s="499" t="s">
        <v>17</v>
      </c>
      <c r="B4" s="499" t="s">
        <v>96</v>
      </c>
      <c r="C4" s="499" t="s">
        <v>97</v>
      </c>
      <c r="D4" s="499"/>
      <c r="E4" s="499"/>
      <c r="F4" s="499" t="s">
        <v>41</v>
      </c>
    </row>
    <row r="5" spans="1:7">
      <c r="A5" s="499"/>
      <c r="B5" s="499"/>
      <c r="C5" s="37" t="s">
        <v>39</v>
      </c>
      <c r="D5" s="37" t="s">
        <v>40</v>
      </c>
      <c r="E5" s="37" t="s">
        <v>12</v>
      </c>
      <c r="F5" s="499"/>
    </row>
    <row r="6" spans="1:7">
      <c r="A6" s="22">
        <v>1</v>
      </c>
      <c r="B6" s="22">
        <v>2</v>
      </c>
      <c r="C6" s="22">
        <v>3</v>
      </c>
      <c r="D6" s="22">
        <v>4</v>
      </c>
      <c r="E6" s="22">
        <v>5</v>
      </c>
      <c r="F6" s="22">
        <v>6</v>
      </c>
    </row>
    <row r="7" spans="1:7">
      <c r="A7" s="27">
        <v>1</v>
      </c>
      <c r="B7" s="38" t="s">
        <v>98</v>
      </c>
      <c r="C7" s="23"/>
      <c r="D7" s="23"/>
      <c r="E7" s="23"/>
      <c r="F7" s="27">
        <f>SUM(C7:E7)</f>
        <v>0</v>
      </c>
    </row>
    <row r="8" spans="1:7">
      <c r="A8" s="27">
        <v>2</v>
      </c>
      <c r="B8" s="38" t="s">
        <v>99</v>
      </c>
      <c r="C8" s="23"/>
      <c r="D8" s="23"/>
      <c r="E8" s="23"/>
      <c r="F8" s="27">
        <f t="shared" ref="F8:F17" si="0">SUM(C8:E8)</f>
        <v>0</v>
      </c>
    </row>
    <row r="9" spans="1:7">
      <c r="A9" s="27">
        <v>3</v>
      </c>
      <c r="B9" s="38" t="s">
        <v>100</v>
      </c>
      <c r="C9" s="23"/>
      <c r="D9" s="23"/>
      <c r="E9" s="23"/>
      <c r="F9" s="27">
        <f t="shared" si="0"/>
        <v>0</v>
      </c>
    </row>
    <row r="10" spans="1:7">
      <c r="A10" s="27">
        <v>4</v>
      </c>
      <c r="B10" s="40" t="s">
        <v>101</v>
      </c>
      <c r="C10" s="23"/>
      <c r="D10" s="23"/>
      <c r="E10" s="23"/>
      <c r="F10" s="27">
        <f t="shared" si="0"/>
        <v>0</v>
      </c>
    </row>
    <row r="11" spans="1:7">
      <c r="A11" s="41">
        <v>5</v>
      </c>
      <c r="B11" s="38" t="s">
        <v>102</v>
      </c>
      <c r="C11" s="42"/>
      <c r="D11" s="23"/>
      <c r="E11" s="23"/>
      <c r="F11" s="27">
        <f t="shared" si="0"/>
        <v>0</v>
      </c>
    </row>
    <row r="12" spans="1:7">
      <c r="A12" s="41">
        <v>6</v>
      </c>
      <c r="B12" s="38" t="s">
        <v>103</v>
      </c>
      <c r="C12" s="42"/>
      <c r="D12" s="23"/>
      <c r="E12" s="23"/>
      <c r="F12" s="27">
        <f t="shared" si="0"/>
        <v>0</v>
      </c>
    </row>
    <row r="13" spans="1:7">
      <c r="A13" s="41">
        <v>7</v>
      </c>
      <c r="B13" s="38" t="s">
        <v>104</v>
      </c>
      <c r="C13" s="42"/>
      <c r="D13" s="23"/>
      <c r="E13" s="23"/>
      <c r="F13" s="27">
        <f t="shared" si="0"/>
        <v>0</v>
      </c>
    </row>
    <row r="14" spans="1:7" ht="25.5">
      <c r="A14" s="41">
        <v>8</v>
      </c>
      <c r="B14" s="38" t="s">
        <v>109</v>
      </c>
      <c r="C14" s="42"/>
      <c r="D14" s="23"/>
      <c r="E14" s="23"/>
      <c r="F14" s="27">
        <f t="shared" si="0"/>
        <v>0</v>
      </c>
    </row>
    <row r="15" spans="1:7" ht="25.5">
      <c r="A15" s="41">
        <v>9</v>
      </c>
      <c r="B15" s="38" t="s">
        <v>110</v>
      </c>
      <c r="C15" s="42"/>
      <c r="D15" s="23"/>
      <c r="E15" s="23"/>
      <c r="F15" s="27">
        <f t="shared" si="0"/>
        <v>0</v>
      </c>
    </row>
    <row r="16" spans="1:7" ht="25.5">
      <c r="A16" s="41">
        <v>10</v>
      </c>
      <c r="B16" s="38" t="s">
        <v>111</v>
      </c>
      <c r="C16" s="42"/>
      <c r="D16" s="23"/>
      <c r="E16" s="23"/>
      <c r="F16" s="27">
        <f t="shared" si="0"/>
        <v>0</v>
      </c>
    </row>
    <row r="17" spans="1:6">
      <c r="A17" s="502" t="s">
        <v>41</v>
      </c>
      <c r="B17" s="503"/>
      <c r="C17" s="28">
        <f>SUM(C7:C16)</f>
        <v>0</v>
      </c>
      <c r="D17" s="28">
        <f>SUM(D7:D16)</f>
        <v>0</v>
      </c>
      <c r="E17" s="28">
        <f>SUM(E7:E16)</f>
        <v>0</v>
      </c>
      <c r="F17" s="28">
        <f t="shared" si="0"/>
        <v>0</v>
      </c>
    </row>
  </sheetData>
  <sheetProtection algorithmName="SHA-512" hashValue="ShO0VEh3SDIXWyuAEbEhi1tOrdn0S0TktSTZTj998gpw3aJGErFAKt8HR8c1WLMUXoLIwWshU+nSoydhQy2SpA==" saltValue="r/l3JJEepgfy3Y9sb/KOCw==" spinCount="100000" sheet="1" objects="1" scenarios="1"/>
  <mergeCells count="5">
    <mergeCell ref="A17:B17"/>
    <mergeCell ref="A4:A5"/>
    <mergeCell ref="B4:B5"/>
    <mergeCell ref="C4:E4"/>
    <mergeCell ref="F4:F5"/>
  </mergeCells>
  <hyperlinks>
    <hyperlink ref="G1" location="'Daftar Tabel'!A1" display="&lt;&lt;&lt; Daftar Tabel"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Z205"/>
  <sheetViews>
    <sheetView workbookViewId="0">
      <pane xSplit="1" ySplit="5" topLeftCell="B6" activePane="bottomRight" state="frozen"/>
      <selection activeCell="O19" sqref="O19"/>
      <selection pane="topRight" activeCell="O19" sqref="O19"/>
      <selection pane="bottomLeft" activeCell="O19" sqref="O19"/>
      <selection pane="bottomRight" activeCell="J17" sqref="J17"/>
    </sheetView>
  </sheetViews>
  <sheetFormatPr defaultColWidth="8.85546875" defaultRowHeight="15"/>
  <cols>
    <col min="1" max="1" width="5.5703125" style="18" customWidth="1"/>
    <col min="2" max="2" width="28.5703125" style="18" customWidth="1"/>
    <col min="3" max="3" width="32.5703125" style="18" customWidth="1"/>
    <col min="4" max="4" width="13.7109375" style="18" customWidth="1"/>
    <col min="5" max="5" width="14.5703125" style="18" bestFit="1" customWidth="1"/>
    <col min="6" max="16384" width="8.85546875" style="18"/>
  </cols>
  <sheetData>
    <row r="1" spans="1:26">
      <c r="A1" s="31" t="s">
        <v>383</v>
      </c>
      <c r="E1" s="20" t="s">
        <v>14</v>
      </c>
    </row>
    <row r="2" spans="1:26">
      <c r="A2" s="31"/>
    </row>
    <row r="3" spans="1:26">
      <c r="A3" s="43" t="s">
        <v>122</v>
      </c>
    </row>
    <row r="4" spans="1:26" ht="25.5">
      <c r="A4" s="37" t="s">
        <v>17</v>
      </c>
      <c r="B4" s="37" t="s">
        <v>45</v>
      </c>
      <c r="C4" s="37" t="s">
        <v>123</v>
      </c>
      <c r="D4" s="37" t="s">
        <v>124</v>
      </c>
    </row>
    <row r="5" spans="1:26">
      <c r="A5" s="22">
        <v>1</v>
      </c>
      <c r="B5" s="22">
        <v>2</v>
      </c>
      <c r="C5" s="22">
        <v>3</v>
      </c>
      <c r="D5" s="22">
        <v>4</v>
      </c>
    </row>
    <row r="6" spans="1:26" customFormat="1" ht="33.75" customHeight="1">
      <c r="A6" s="320">
        <v>1</v>
      </c>
      <c r="B6" s="322"/>
      <c r="C6" s="322"/>
      <c r="D6" s="323"/>
      <c r="E6" s="286"/>
      <c r="F6" s="504" t="s">
        <v>1079</v>
      </c>
      <c r="G6" s="474"/>
      <c r="H6" s="474"/>
      <c r="I6" s="474"/>
      <c r="J6" s="474"/>
      <c r="K6" s="286"/>
      <c r="L6" s="286"/>
      <c r="M6" s="286"/>
      <c r="N6" s="286"/>
      <c r="O6" s="286"/>
      <c r="P6" s="286"/>
      <c r="Q6" s="286"/>
      <c r="R6" s="286"/>
      <c r="S6" s="286"/>
      <c r="T6" s="286"/>
      <c r="U6" s="286"/>
      <c r="V6" s="286"/>
      <c r="W6" s="286"/>
      <c r="X6" s="286"/>
      <c r="Y6" s="286"/>
      <c r="Z6" s="286"/>
    </row>
    <row r="7" spans="1:26" customFormat="1" ht="33.75" customHeight="1">
      <c r="A7" s="320">
        <v>2</v>
      </c>
      <c r="B7" s="322"/>
      <c r="C7" s="322"/>
      <c r="D7" s="323"/>
      <c r="E7" s="286"/>
      <c r="F7" s="505" t="s">
        <v>1089</v>
      </c>
      <c r="G7" s="484"/>
      <c r="H7" s="484"/>
      <c r="I7" s="484"/>
      <c r="J7" s="286">
        <f>COUNTIFS(B6:B995,"&lt;&gt;",C6:C995,"&lt;&gt;",D6:D995,"&lt;&gt;0")</f>
        <v>0</v>
      </c>
      <c r="K7" s="286"/>
      <c r="L7" s="286"/>
      <c r="M7" s="286"/>
      <c r="N7" s="286"/>
      <c r="O7" s="286"/>
      <c r="P7" s="286"/>
      <c r="Q7" s="286"/>
      <c r="R7" s="286"/>
      <c r="S7" s="286"/>
      <c r="T7" s="286"/>
      <c r="U7" s="286"/>
      <c r="V7" s="286"/>
      <c r="W7" s="286"/>
      <c r="X7" s="286"/>
      <c r="Y7" s="286"/>
      <c r="Z7" s="286"/>
    </row>
    <row r="8" spans="1:26" customFormat="1" ht="33.75" customHeight="1">
      <c r="A8" s="320">
        <v>3</v>
      </c>
      <c r="B8" s="322"/>
      <c r="C8" s="322"/>
      <c r="D8" s="323"/>
      <c r="E8" s="286"/>
      <c r="F8" s="286"/>
      <c r="G8" s="286"/>
      <c r="H8" s="286"/>
      <c r="I8" s="286"/>
      <c r="J8" s="286"/>
      <c r="K8" s="286"/>
      <c r="L8" s="286"/>
      <c r="M8" s="286"/>
      <c r="N8" s="286"/>
      <c r="O8" s="286"/>
      <c r="P8" s="286"/>
      <c r="Q8" s="286"/>
      <c r="R8" s="286"/>
      <c r="S8" s="286"/>
      <c r="T8" s="286"/>
      <c r="U8" s="286"/>
      <c r="V8" s="286"/>
      <c r="W8" s="286"/>
      <c r="X8" s="286"/>
      <c r="Y8" s="286"/>
      <c r="Z8" s="286"/>
    </row>
    <row r="9" spans="1:26" customFormat="1" ht="33.75" customHeight="1">
      <c r="A9" s="320">
        <v>4</v>
      </c>
      <c r="B9" s="322"/>
      <c r="C9" s="322"/>
      <c r="D9" s="323"/>
      <c r="E9" s="286"/>
      <c r="F9" s="286"/>
      <c r="G9" s="286"/>
      <c r="H9" s="286"/>
      <c r="I9" s="286"/>
      <c r="J9" s="286"/>
      <c r="K9" s="286"/>
      <c r="L9" s="286"/>
      <c r="M9" s="286"/>
      <c r="N9" s="286"/>
      <c r="O9" s="286"/>
      <c r="P9" s="286"/>
      <c r="Q9" s="286"/>
      <c r="R9" s="286"/>
      <c r="S9" s="286"/>
      <c r="T9" s="286"/>
      <c r="U9" s="286"/>
      <c r="V9" s="286"/>
      <c r="W9" s="286"/>
      <c r="X9" s="286"/>
      <c r="Y9" s="286"/>
      <c r="Z9" s="286"/>
    </row>
    <row r="10" spans="1:26" customFormat="1" ht="33.75" customHeight="1">
      <c r="A10" s="320">
        <v>5</v>
      </c>
      <c r="B10" s="322"/>
      <c r="C10" s="322"/>
      <c r="D10" s="323"/>
      <c r="E10" s="286"/>
      <c r="F10" s="286"/>
      <c r="G10" s="286"/>
      <c r="H10" s="286"/>
      <c r="I10" s="286"/>
      <c r="J10" s="286"/>
      <c r="K10" s="286"/>
      <c r="L10" s="286"/>
      <c r="M10" s="286"/>
      <c r="N10" s="286"/>
      <c r="O10" s="286"/>
      <c r="P10" s="286"/>
      <c r="Q10" s="286"/>
      <c r="R10" s="286"/>
      <c r="S10" s="286"/>
      <c r="T10" s="286"/>
      <c r="U10" s="286"/>
      <c r="V10" s="286"/>
      <c r="W10" s="286"/>
      <c r="X10" s="286"/>
      <c r="Y10" s="286"/>
      <c r="Z10" s="286"/>
    </row>
    <row r="11" spans="1:26" customFormat="1" ht="33.75" customHeight="1">
      <c r="A11" s="320">
        <v>6</v>
      </c>
      <c r="B11" s="322"/>
      <c r="C11" s="322"/>
      <c r="D11" s="323"/>
      <c r="E11" s="286"/>
      <c r="F11" s="286"/>
      <c r="G11" s="286"/>
      <c r="H11" s="286"/>
      <c r="I11" s="286"/>
      <c r="J11" s="286"/>
      <c r="K11" s="286"/>
      <c r="L11" s="286"/>
      <c r="M11" s="286"/>
      <c r="N11" s="286"/>
      <c r="O11" s="286"/>
      <c r="P11" s="286"/>
      <c r="Q11" s="286"/>
      <c r="R11" s="286"/>
      <c r="S11" s="286"/>
      <c r="T11" s="286"/>
      <c r="U11" s="286"/>
      <c r="V11" s="286"/>
      <c r="W11" s="286"/>
      <c r="X11" s="286"/>
      <c r="Y11" s="286"/>
      <c r="Z11" s="286"/>
    </row>
    <row r="12" spans="1:26" customFormat="1" ht="33.75" customHeight="1">
      <c r="A12" s="320">
        <v>7</v>
      </c>
      <c r="B12" s="322"/>
      <c r="C12" s="322"/>
      <c r="D12" s="323"/>
      <c r="E12" s="286"/>
      <c r="F12" s="286"/>
      <c r="G12" s="286"/>
      <c r="H12" s="286"/>
      <c r="I12" s="286"/>
      <c r="J12" s="286"/>
      <c r="K12" s="286"/>
      <c r="L12" s="286"/>
      <c r="M12" s="286"/>
      <c r="N12" s="286"/>
      <c r="O12" s="286"/>
      <c r="P12" s="286"/>
      <c r="Q12" s="286"/>
      <c r="R12" s="286"/>
      <c r="S12" s="286"/>
      <c r="T12" s="286"/>
      <c r="U12" s="286"/>
      <c r="V12" s="286"/>
      <c r="W12" s="286"/>
      <c r="X12" s="286"/>
      <c r="Y12" s="286"/>
      <c r="Z12" s="286"/>
    </row>
    <row r="13" spans="1:26" customFormat="1" ht="33.75" customHeight="1">
      <c r="A13" s="320">
        <v>8</v>
      </c>
      <c r="B13" s="322"/>
      <c r="C13" s="322"/>
      <c r="D13" s="323"/>
      <c r="E13" s="286"/>
      <c r="F13" s="286"/>
      <c r="G13" s="286"/>
      <c r="H13" s="286"/>
      <c r="I13" s="286"/>
      <c r="J13" s="286"/>
      <c r="K13" s="286"/>
      <c r="L13" s="286"/>
      <c r="M13" s="286"/>
      <c r="N13" s="286"/>
      <c r="O13" s="286"/>
      <c r="P13" s="286"/>
      <c r="Q13" s="286"/>
      <c r="R13" s="286"/>
      <c r="S13" s="286"/>
      <c r="T13" s="286"/>
      <c r="U13" s="286"/>
      <c r="V13" s="286"/>
      <c r="W13" s="286"/>
      <c r="X13" s="286"/>
      <c r="Y13" s="286"/>
      <c r="Z13" s="286"/>
    </row>
    <row r="14" spans="1:26" customFormat="1" ht="33.75" customHeight="1">
      <c r="A14" s="320">
        <v>9</v>
      </c>
      <c r="B14" s="322"/>
      <c r="C14" s="322"/>
      <c r="D14" s="323"/>
      <c r="E14" s="286"/>
      <c r="F14" s="286"/>
      <c r="G14" s="286"/>
      <c r="H14" s="286"/>
      <c r="I14" s="286"/>
      <c r="J14" s="286"/>
      <c r="K14" s="286"/>
      <c r="L14" s="286"/>
      <c r="M14" s="286"/>
      <c r="N14" s="286"/>
      <c r="O14" s="286"/>
      <c r="P14" s="286"/>
      <c r="Q14" s="286"/>
      <c r="R14" s="286"/>
      <c r="S14" s="286"/>
      <c r="T14" s="286"/>
      <c r="U14" s="286"/>
      <c r="V14" s="286"/>
      <c r="W14" s="286"/>
      <c r="X14" s="286"/>
      <c r="Y14" s="286"/>
      <c r="Z14" s="286"/>
    </row>
    <row r="15" spans="1:26" customFormat="1" ht="33.75" customHeight="1">
      <c r="A15" s="320">
        <v>10</v>
      </c>
      <c r="B15" s="322"/>
      <c r="C15" s="322"/>
      <c r="D15" s="323"/>
      <c r="E15" s="286"/>
      <c r="F15" s="286"/>
      <c r="G15" s="286"/>
      <c r="H15" s="286"/>
      <c r="I15" s="286"/>
      <c r="J15" s="286"/>
      <c r="K15" s="286"/>
      <c r="L15" s="286"/>
      <c r="M15" s="286"/>
      <c r="N15" s="286"/>
      <c r="O15" s="286"/>
      <c r="P15" s="286"/>
      <c r="Q15" s="286"/>
      <c r="R15" s="286"/>
      <c r="S15" s="286"/>
      <c r="T15" s="286"/>
      <c r="U15" s="286"/>
      <c r="V15" s="286"/>
      <c r="W15" s="286"/>
      <c r="X15" s="286"/>
      <c r="Y15" s="286"/>
      <c r="Z15" s="286"/>
    </row>
    <row r="16" spans="1:26" customFormat="1" ht="33.75" customHeight="1">
      <c r="A16" s="320">
        <v>11</v>
      </c>
      <c r="B16" s="322"/>
      <c r="C16" s="322"/>
      <c r="D16" s="323"/>
      <c r="E16" s="286"/>
      <c r="F16" s="286"/>
      <c r="G16" s="286"/>
      <c r="H16" s="286"/>
      <c r="I16" s="286"/>
      <c r="J16" s="286"/>
      <c r="K16" s="286"/>
      <c r="L16" s="286"/>
      <c r="M16" s="286"/>
      <c r="N16" s="286"/>
      <c r="O16" s="286"/>
      <c r="P16" s="286"/>
      <c r="Q16" s="286"/>
      <c r="R16" s="286"/>
      <c r="S16" s="286"/>
      <c r="T16" s="286"/>
      <c r="U16" s="286"/>
      <c r="V16" s="286"/>
      <c r="W16" s="286"/>
      <c r="X16" s="286"/>
      <c r="Y16" s="286"/>
      <c r="Z16" s="286"/>
    </row>
    <row r="17" spans="1:26" customFormat="1" ht="33.75" customHeight="1">
      <c r="A17" s="320">
        <v>12</v>
      </c>
      <c r="B17" s="322"/>
      <c r="C17" s="322"/>
      <c r="D17" s="323"/>
      <c r="E17" s="286"/>
      <c r="F17" s="286"/>
      <c r="G17" s="286"/>
      <c r="H17" s="286"/>
      <c r="I17" s="286"/>
      <c r="J17" s="286"/>
      <c r="K17" s="286"/>
      <c r="L17" s="286"/>
      <c r="M17" s="286"/>
      <c r="N17" s="286"/>
      <c r="O17" s="286"/>
      <c r="P17" s="286"/>
      <c r="Q17" s="286"/>
      <c r="R17" s="286"/>
      <c r="S17" s="286"/>
      <c r="T17" s="286"/>
      <c r="U17" s="286"/>
      <c r="V17" s="286"/>
      <c r="W17" s="286"/>
      <c r="X17" s="286"/>
      <c r="Y17" s="286"/>
      <c r="Z17" s="286"/>
    </row>
    <row r="18" spans="1:26" customFormat="1" ht="33.75" customHeight="1">
      <c r="A18" s="320">
        <v>13</v>
      </c>
      <c r="B18" s="322"/>
      <c r="C18" s="322"/>
      <c r="D18" s="323"/>
      <c r="E18" s="286"/>
      <c r="F18" s="286"/>
      <c r="G18" s="286"/>
      <c r="H18" s="286"/>
      <c r="I18" s="286"/>
      <c r="J18" s="286"/>
      <c r="K18" s="286"/>
      <c r="L18" s="286"/>
      <c r="M18" s="286"/>
      <c r="N18" s="286"/>
      <c r="O18" s="286"/>
      <c r="P18" s="286"/>
      <c r="Q18" s="286"/>
      <c r="R18" s="286"/>
      <c r="S18" s="286"/>
      <c r="T18" s="286"/>
      <c r="U18" s="286"/>
      <c r="V18" s="286"/>
      <c r="W18" s="286"/>
      <c r="X18" s="286"/>
      <c r="Y18" s="286"/>
      <c r="Z18" s="286"/>
    </row>
    <row r="19" spans="1:26" customFormat="1" ht="33.75" customHeight="1">
      <c r="A19" s="320">
        <v>14</v>
      </c>
      <c r="B19" s="322"/>
      <c r="C19" s="322"/>
      <c r="D19" s="323"/>
      <c r="E19" s="286"/>
      <c r="F19" s="286"/>
      <c r="G19" s="286"/>
      <c r="H19" s="286"/>
      <c r="I19" s="286"/>
      <c r="J19" s="286"/>
      <c r="K19" s="286"/>
      <c r="L19" s="286"/>
      <c r="M19" s="286"/>
      <c r="N19" s="286"/>
      <c r="O19" s="286"/>
      <c r="P19" s="286"/>
      <c r="Q19" s="286"/>
      <c r="R19" s="286"/>
      <c r="S19" s="286"/>
      <c r="T19" s="286"/>
      <c r="U19" s="286"/>
      <c r="V19" s="286"/>
      <c r="W19" s="286"/>
      <c r="X19" s="286"/>
      <c r="Y19" s="286"/>
      <c r="Z19" s="286"/>
    </row>
    <row r="20" spans="1:26" customFormat="1" ht="33.75" customHeight="1">
      <c r="A20" s="320">
        <v>15</v>
      </c>
      <c r="B20" s="322"/>
      <c r="C20" s="322"/>
      <c r="D20" s="323"/>
      <c r="E20" s="286"/>
      <c r="F20" s="286"/>
      <c r="G20" s="286"/>
      <c r="H20" s="286"/>
      <c r="I20" s="286"/>
      <c r="J20" s="286"/>
      <c r="K20" s="286"/>
      <c r="L20" s="286"/>
      <c r="M20" s="286"/>
      <c r="N20" s="286"/>
      <c r="O20" s="286"/>
      <c r="P20" s="286"/>
      <c r="Q20" s="286"/>
      <c r="R20" s="286"/>
      <c r="S20" s="286"/>
      <c r="T20" s="286"/>
      <c r="U20" s="286"/>
      <c r="V20" s="286"/>
      <c r="W20" s="286"/>
      <c r="X20" s="286"/>
      <c r="Y20" s="286"/>
      <c r="Z20" s="286"/>
    </row>
    <row r="21" spans="1:26" customFormat="1" ht="33.75" customHeight="1">
      <c r="A21" s="320">
        <v>16</v>
      </c>
      <c r="B21" s="322"/>
      <c r="C21" s="322"/>
      <c r="D21" s="323"/>
      <c r="E21" s="286"/>
      <c r="F21" s="286"/>
      <c r="G21" s="286"/>
      <c r="H21" s="286"/>
      <c r="I21" s="286"/>
      <c r="J21" s="286"/>
      <c r="K21" s="286"/>
      <c r="L21" s="286"/>
      <c r="M21" s="286"/>
      <c r="N21" s="286"/>
      <c r="O21" s="286"/>
      <c r="P21" s="286"/>
      <c r="Q21" s="286"/>
      <c r="R21" s="286"/>
      <c r="S21" s="286"/>
      <c r="T21" s="286"/>
      <c r="U21" s="286"/>
      <c r="V21" s="286"/>
      <c r="W21" s="286"/>
      <c r="X21" s="286"/>
      <c r="Y21" s="286"/>
      <c r="Z21" s="286"/>
    </row>
    <row r="22" spans="1:26" customFormat="1" ht="33.75" customHeight="1">
      <c r="A22" s="320">
        <v>17</v>
      </c>
      <c r="B22" s="322"/>
      <c r="C22" s="322"/>
      <c r="D22" s="323"/>
      <c r="E22" s="286"/>
      <c r="F22" s="286"/>
      <c r="G22" s="286"/>
      <c r="H22" s="286"/>
      <c r="I22" s="286"/>
      <c r="J22" s="286"/>
      <c r="K22" s="286"/>
      <c r="L22" s="286"/>
      <c r="M22" s="286"/>
      <c r="N22" s="286"/>
      <c r="O22" s="286"/>
      <c r="P22" s="286"/>
      <c r="Q22" s="286"/>
      <c r="R22" s="286"/>
      <c r="S22" s="286"/>
      <c r="T22" s="286"/>
      <c r="U22" s="286"/>
      <c r="V22" s="286"/>
      <c r="W22" s="286"/>
      <c r="X22" s="286"/>
      <c r="Y22" s="286"/>
      <c r="Z22" s="286"/>
    </row>
    <row r="23" spans="1:26" customFormat="1" ht="33.75" customHeight="1">
      <c r="A23" s="320">
        <v>18</v>
      </c>
      <c r="B23" s="322"/>
      <c r="C23" s="322"/>
      <c r="D23" s="323"/>
      <c r="E23" s="286"/>
      <c r="F23" s="286"/>
      <c r="G23" s="286"/>
      <c r="H23" s="286"/>
      <c r="I23" s="286"/>
      <c r="J23" s="286"/>
      <c r="K23" s="286"/>
      <c r="L23" s="286"/>
      <c r="M23" s="286"/>
      <c r="N23" s="286"/>
      <c r="O23" s="286"/>
      <c r="P23" s="286"/>
      <c r="Q23" s="286"/>
      <c r="R23" s="286"/>
      <c r="S23" s="286"/>
      <c r="T23" s="286"/>
      <c r="U23" s="286"/>
      <c r="V23" s="286"/>
      <c r="W23" s="286"/>
      <c r="X23" s="286"/>
      <c r="Y23" s="286"/>
      <c r="Z23" s="286"/>
    </row>
    <row r="24" spans="1:26" customFormat="1" ht="33.75" customHeight="1">
      <c r="A24" s="320">
        <v>19</v>
      </c>
      <c r="B24" s="322"/>
      <c r="C24" s="322"/>
      <c r="D24" s="323"/>
      <c r="E24" s="286"/>
      <c r="F24" s="286"/>
      <c r="G24" s="286"/>
      <c r="H24" s="286"/>
      <c r="I24" s="286"/>
      <c r="J24" s="286"/>
      <c r="K24" s="286"/>
      <c r="L24" s="286"/>
      <c r="M24" s="286"/>
      <c r="N24" s="286"/>
      <c r="O24" s="286"/>
      <c r="P24" s="286"/>
      <c r="Q24" s="286"/>
      <c r="R24" s="286"/>
      <c r="S24" s="286"/>
      <c r="T24" s="286"/>
      <c r="U24" s="286"/>
      <c r="V24" s="286"/>
      <c r="W24" s="286"/>
      <c r="X24" s="286"/>
      <c r="Y24" s="286"/>
      <c r="Z24" s="286"/>
    </row>
    <row r="25" spans="1:26" customFormat="1" ht="33.75" customHeight="1">
      <c r="A25" s="320">
        <v>20</v>
      </c>
      <c r="B25" s="322"/>
      <c r="C25" s="322"/>
      <c r="D25" s="323"/>
      <c r="E25" s="286"/>
      <c r="F25" s="286"/>
      <c r="G25" s="286"/>
      <c r="H25" s="286"/>
      <c r="I25" s="286"/>
      <c r="J25" s="286"/>
      <c r="K25" s="286"/>
      <c r="L25" s="286"/>
      <c r="M25" s="286"/>
      <c r="N25" s="286"/>
      <c r="O25" s="286"/>
      <c r="P25" s="286"/>
      <c r="Q25" s="286"/>
      <c r="R25" s="286"/>
      <c r="S25" s="286"/>
      <c r="T25" s="286"/>
      <c r="U25" s="286"/>
      <c r="V25" s="286"/>
      <c r="W25" s="286"/>
      <c r="X25" s="286"/>
      <c r="Y25" s="286"/>
      <c r="Z25" s="286"/>
    </row>
    <row r="26" spans="1:26" customFormat="1" ht="33.75" customHeight="1">
      <c r="A26" s="320">
        <v>21</v>
      </c>
      <c r="B26" s="322"/>
      <c r="C26" s="322"/>
      <c r="D26" s="323"/>
      <c r="E26" s="286"/>
      <c r="F26" s="286"/>
      <c r="G26" s="286"/>
      <c r="H26" s="286"/>
      <c r="I26" s="286"/>
      <c r="J26" s="286"/>
      <c r="K26" s="286"/>
      <c r="L26" s="286"/>
      <c r="M26" s="286"/>
      <c r="N26" s="286"/>
      <c r="O26" s="286"/>
      <c r="P26" s="286"/>
      <c r="Q26" s="286"/>
      <c r="R26" s="286"/>
      <c r="S26" s="286"/>
      <c r="T26" s="286"/>
      <c r="U26" s="286"/>
      <c r="V26" s="286"/>
      <c r="W26" s="286"/>
      <c r="X26" s="286"/>
      <c r="Y26" s="286"/>
      <c r="Z26" s="286"/>
    </row>
    <row r="27" spans="1:26" customFormat="1" ht="33.75" customHeight="1">
      <c r="A27" s="320">
        <v>22</v>
      </c>
      <c r="B27" s="322"/>
      <c r="C27" s="322"/>
      <c r="D27" s="323"/>
      <c r="E27" s="286"/>
      <c r="F27" s="286"/>
      <c r="G27" s="286"/>
      <c r="H27" s="286"/>
      <c r="I27" s="286"/>
      <c r="J27" s="286"/>
      <c r="K27" s="286"/>
      <c r="L27" s="286"/>
      <c r="M27" s="286"/>
      <c r="N27" s="286"/>
      <c r="O27" s="286"/>
      <c r="P27" s="286"/>
      <c r="Q27" s="286"/>
      <c r="R27" s="286"/>
      <c r="S27" s="286"/>
      <c r="T27" s="286"/>
      <c r="U27" s="286"/>
      <c r="V27" s="286"/>
      <c r="W27" s="286"/>
      <c r="X27" s="286"/>
      <c r="Y27" s="286"/>
      <c r="Z27" s="286"/>
    </row>
    <row r="28" spans="1:26" customFormat="1" ht="33.75" customHeight="1">
      <c r="A28" s="320">
        <v>23</v>
      </c>
      <c r="B28" s="322"/>
      <c r="C28" s="322"/>
      <c r="D28" s="323"/>
      <c r="E28" s="286"/>
      <c r="F28" s="286"/>
      <c r="G28" s="286"/>
      <c r="H28" s="286"/>
      <c r="I28" s="286"/>
      <c r="J28" s="286"/>
      <c r="K28" s="286"/>
      <c r="L28" s="286"/>
      <c r="M28" s="286"/>
      <c r="N28" s="286"/>
      <c r="O28" s="286"/>
      <c r="P28" s="286"/>
      <c r="Q28" s="286"/>
      <c r="R28" s="286"/>
      <c r="S28" s="286"/>
      <c r="T28" s="286"/>
      <c r="U28" s="286"/>
      <c r="V28" s="286"/>
      <c r="W28" s="286"/>
      <c r="X28" s="286"/>
      <c r="Y28" s="286"/>
      <c r="Z28" s="286"/>
    </row>
    <row r="29" spans="1:26" customFormat="1" ht="33.75" customHeight="1">
      <c r="A29" s="320">
        <v>24</v>
      </c>
      <c r="B29" s="322"/>
      <c r="C29" s="322"/>
      <c r="D29" s="323"/>
      <c r="E29" s="286"/>
      <c r="F29" s="286"/>
      <c r="G29" s="286"/>
      <c r="H29" s="286"/>
      <c r="I29" s="286"/>
      <c r="J29" s="286"/>
      <c r="K29" s="286"/>
      <c r="L29" s="286"/>
      <c r="M29" s="286"/>
      <c r="N29" s="286"/>
      <c r="O29" s="286"/>
      <c r="P29" s="286"/>
      <c r="Q29" s="286"/>
      <c r="R29" s="286"/>
      <c r="S29" s="286"/>
      <c r="T29" s="286"/>
      <c r="U29" s="286"/>
      <c r="V29" s="286"/>
      <c r="W29" s="286"/>
      <c r="X29" s="286"/>
      <c r="Y29" s="286"/>
      <c r="Z29" s="286"/>
    </row>
    <row r="30" spans="1:26" customFormat="1" ht="33.75" customHeight="1">
      <c r="A30" s="320">
        <v>25</v>
      </c>
      <c r="B30" s="322"/>
      <c r="C30" s="322"/>
      <c r="D30" s="323"/>
      <c r="E30" s="286"/>
      <c r="F30" s="286"/>
      <c r="G30" s="286"/>
      <c r="H30" s="286"/>
      <c r="I30" s="286"/>
      <c r="J30" s="286"/>
      <c r="K30" s="286"/>
      <c r="L30" s="286"/>
      <c r="M30" s="286"/>
      <c r="N30" s="286"/>
      <c r="O30" s="286"/>
      <c r="P30" s="286"/>
      <c r="Q30" s="286"/>
      <c r="R30" s="286"/>
      <c r="S30" s="286"/>
      <c r="T30" s="286"/>
      <c r="U30" s="286"/>
      <c r="V30" s="286"/>
      <c r="W30" s="286"/>
      <c r="X30" s="286"/>
      <c r="Y30" s="286"/>
      <c r="Z30" s="286"/>
    </row>
    <row r="31" spans="1:26" customFormat="1" ht="33.75" customHeight="1">
      <c r="A31" s="320">
        <v>26</v>
      </c>
      <c r="B31" s="322"/>
      <c r="C31" s="322"/>
      <c r="D31" s="323"/>
      <c r="E31" s="286"/>
      <c r="F31" s="286"/>
      <c r="G31" s="286"/>
      <c r="H31" s="286"/>
      <c r="I31" s="286"/>
      <c r="J31" s="286"/>
      <c r="K31" s="286"/>
      <c r="L31" s="286"/>
      <c r="M31" s="286"/>
      <c r="N31" s="286"/>
      <c r="O31" s="286"/>
      <c r="P31" s="286"/>
      <c r="Q31" s="286"/>
      <c r="R31" s="286"/>
      <c r="S31" s="286"/>
      <c r="T31" s="286"/>
      <c r="U31" s="286"/>
      <c r="V31" s="286"/>
      <c r="W31" s="286"/>
      <c r="X31" s="286"/>
      <c r="Y31" s="286"/>
      <c r="Z31" s="286"/>
    </row>
    <row r="32" spans="1:26" customFormat="1" ht="33.75" customHeight="1">
      <c r="A32" s="320">
        <v>27</v>
      </c>
      <c r="B32" s="322"/>
      <c r="C32" s="322"/>
      <c r="D32" s="323"/>
      <c r="E32" s="286"/>
      <c r="F32" s="286"/>
      <c r="G32" s="286"/>
      <c r="H32" s="286"/>
      <c r="I32" s="286"/>
      <c r="J32" s="286"/>
      <c r="K32" s="286"/>
      <c r="L32" s="286"/>
      <c r="M32" s="286"/>
      <c r="N32" s="286"/>
      <c r="O32" s="286"/>
      <c r="P32" s="286"/>
      <c r="Q32" s="286"/>
      <c r="R32" s="286"/>
      <c r="S32" s="286"/>
      <c r="T32" s="286"/>
      <c r="U32" s="286"/>
      <c r="V32" s="286"/>
      <c r="W32" s="286"/>
      <c r="X32" s="286"/>
      <c r="Y32" s="286"/>
      <c r="Z32" s="286"/>
    </row>
    <row r="33" spans="1:26" customFormat="1" ht="33.75" customHeight="1">
      <c r="A33" s="320">
        <v>28</v>
      </c>
      <c r="B33" s="322"/>
      <c r="C33" s="322"/>
      <c r="D33" s="323"/>
      <c r="E33" s="286"/>
      <c r="F33" s="286"/>
      <c r="G33" s="286"/>
      <c r="H33" s="286"/>
      <c r="I33" s="286"/>
      <c r="J33" s="286"/>
      <c r="K33" s="286"/>
      <c r="L33" s="286"/>
      <c r="M33" s="286"/>
      <c r="N33" s="286"/>
      <c r="O33" s="286"/>
      <c r="P33" s="286"/>
      <c r="Q33" s="286"/>
      <c r="R33" s="286"/>
      <c r="S33" s="286"/>
      <c r="T33" s="286"/>
      <c r="U33" s="286"/>
      <c r="V33" s="286"/>
      <c r="W33" s="286"/>
      <c r="X33" s="286"/>
      <c r="Y33" s="286"/>
      <c r="Z33" s="286"/>
    </row>
    <row r="34" spans="1:26" customFormat="1" ht="33.75" customHeight="1">
      <c r="A34" s="320">
        <v>29</v>
      </c>
      <c r="B34" s="322"/>
      <c r="C34" s="322"/>
      <c r="D34" s="323"/>
      <c r="E34" s="286"/>
      <c r="F34" s="286"/>
      <c r="G34" s="286"/>
      <c r="H34" s="286"/>
      <c r="I34" s="286"/>
      <c r="J34" s="286"/>
      <c r="K34" s="286"/>
      <c r="L34" s="286"/>
      <c r="M34" s="286"/>
      <c r="N34" s="286"/>
      <c r="O34" s="286"/>
      <c r="P34" s="286"/>
      <c r="Q34" s="286"/>
      <c r="R34" s="286"/>
      <c r="S34" s="286"/>
      <c r="T34" s="286"/>
      <c r="U34" s="286"/>
      <c r="V34" s="286"/>
      <c r="W34" s="286"/>
      <c r="X34" s="286"/>
      <c r="Y34" s="286"/>
      <c r="Z34" s="286"/>
    </row>
    <row r="35" spans="1:26" customFormat="1" ht="33.75" customHeight="1">
      <c r="A35" s="320">
        <v>30</v>
      </c>
      <c r="B35" s="322"/>
      <c r="C35" s="322"/>
      <c r="D35" s="323"/>
      <c r="E35" s="286"/>
      <c r="F35" s="286"/>
      <c r="G35" s="286"/>
      <c r="H35" s="286"/>
      <c r="I35" s="286"/>
      <c r="J35" s="286"/>
      <c r="K35" s="286"/>
      <c r="L35" s="286"/>
      <c r="M35" s="286"/>
      <c r="N35" s="286"/>
      <c r="O35" s="286"/>
      <c r="P35" s="286"/>
      <c r="Q35" s="286"/>
      <c r="R35" s="286"/>
      <c r="S35" s="286"/>
      <c r="T35" s="286"/>
      <c r="U35" s="286"/>
      <c r="V35" s="286"/>
      <c r="W35" s="286"/>
      <c r="X35" s="286"/>
      <c r="Y35" s="286"/>
      <c r="Z35" s="286"/>
    </row>
    <row r="36" spans="1:26" customFormat="1" ht="33.75" customHeight="1">
      <c r="A36" s="320">
        <v>31</v>
      </c>
      <c r="B36" s="322"/>
      <c r="C36" s="322"/>
      <c r="D36" s="323"/>
      <c r="E36" s="286"/>
      <c r="F36" s="286"/>
      <c r="G36" s="286"/>
      <c r="H36" s="286"/>
      <c r="I36" s="286"/>
      <c r="J36" s="286"/>
      <c r="K36" s="286"/>
      <c r="L36" s="286"/>
      <c r="M36" s="286"/>
      <c r="N36" s="286"/>
      <c r="O36" s="286"/>
      <c r="P36" s="286"/>
      <c r="Q36" s="286"/>
      <c r="R36" s="286"/>
      <c r="S36" s="286"/>
      <c r="T36" s="286"/>
      <c r="U36" s="286"/>
      <c r="V36" s="286"/>
      <c r="W36" s="286"/>
      <c r="X36" s="286"/>
      <c r="Y36" s="286"/>
      <c r="Z36" s="286"/>
    </row>
    <row r="37" spans="1:26" customFormat="1" ht="33.75" customHeight="1">
      <c r="A37" s="320">
        <v>32</v>
      </c>
      <c r="B37" s="322"/>
      <c r="C37" s="322"/>
      <c r="D37" s="323"/>
      <c r="E37" s="286"/>
      <c r="F37" s="286"/>
      <c r="G37" s="286"/>
      <c r="H37" s="286"/>
      <c r="I37" s="286"/>
      <c r="J37" s="286"/>
      <c r="K37" s="286"/>
      <c r="L37" s="286"/>
      <c r="M37" s="286"/>
      <c r="N37" s="286"/>
      <c r="O37" s="286"/>
      <c r="P37" s="286"/>
      <c r="Q37" s="286"/>
      <c r="R37" s="286"/>
      <c r="S37" s="286"/>
      <c r="T37" s="286"/>
      <c r="U37" s="286"/>
      <c r="V37" s="286"/>
      <c r="W37" s="286"/>
      <c r="X37" s="286"/>
      <c r="Y37" s="286"/>
      <c r="Z37" s="286"/>
    </row>
    <row r="38" spans="1:26" customFormat="1" ht="33.75" customHeight="1">
      <c r="A38" s="320">
        <v>33</v>
      </c>
      <c r="B38" s="322"/>
      <c r="C38" s="322"/>
      <c r="D38" s="323"/>
      <c r="E38" s="286"/>
      <c r="F38" s="286"/>
      <c r="G38" s="286"/>
      <c r="H38" s="286"/>
      <c r="I38" s="286"/>
      <c r="J38" s="286"/>
      <c r="K38" s="286"/>
      <c r="L38" s="286"/>
      <c r="M38" s="286"/>
      <c r="N38" s="286"/>
      <c r="O38" s="286"/>
      <c r="P38" s="286"/>
      <c r="Q38" s="286"/>
      <c r="R38" s="286"/>
      <c r="S38" s="286"/>
      <c r="T38" s="286"/>
      <c r="U38" s="286"/>
      <c r="V38" s="286"/>
      <c r="W38" s="286"/>
      <c r="X38" s="286"/>
      <c r="Y38" s="286"/>
      <c r="Z38" s="286"/>
    </row>
    <row r="39" spans="1:26" customFormat="1" ht="33.75" customHeight="1">
      <c r="A39" s="320">
        <v>34</v>
      </c>
      <c r="B39" s="322"/>
      <c r="C39" s="322"/>
      <c r="D39" s="323"/>
      <c r="E39" s="286"/>
      <c r="F39" s="286"/>
      <c r="G39" s="286"/>
      <c r="H39" s="286"/>
      <c r="I39" s="286"/>
      <c r="J39" s="286"/>
      <c r="K39" s="286"/>
      <c r="L39" s="286"/>
      <c r="M39" s="286"/>
      <c r="N39" s="286"/>
      <c r="O39" s="286"/>
      <c r="P39" s="286"/>
      <c r="Q39" s="286"/>
      <c r="R39" s="286"/>
      <c r="S39" s="286"/>
      <c r="T39" s="286"/>
      <c r="U39" s="286"/>
      <c r="V39" s="286"/>
      <c r="W39" s="286"/>
      <c r="X39" s="286"/>
      <c r="Y39" s="286"/>
      <c r="Z39" s="286"/>
    </row>
    <row r="40" spans="1:26" customFormat="1" ht="33.75" customHeight="1">
      <c r="A40" s="320">
        <v>35</v>
      </c>
      <c r="B40" s="322"/>
      <c r="C40" s="322"/>
      <c r="D40" s="323"/>
      <c r="E40" s="286"/>
      <c r="F40" s="286"/>
      <c r="G40" s="286"/>
      <c r="H40" s="286"/>
      <c r="I40" s="286"/>
      <c r="J40" s="286"/>
      <c r="K40" s="286"/>
      <c r="L40" s="286"/>
      <c r="M40" s="286"/>
      <c r="N40" s="286"/>
      <c r="O40" s="286"/>
      <c r="P40" s="286"/>
      <c r="Q40" s="286"/>
      <c r="R40" s="286"/>
      <c r="S40" s="286"/>
      <c r="T40" s="286"/>
      <c r="U40" s="286"/>
      <c r="V40" s="286"/>
      <c r="W40" s="286"/>
      <c r="X40" s="286"/>
      <c r="Y40" s="286"/>
      <c r="Z40" s="286"/>
    </row>
    <row r="41" spans="1:26" customFormat="1" ht="33.75" customHeight="1">
      <c r="A41" s="320">
        <v>36</v>
      </c>
      <c r="B41" s="322"/>
      <c r="C41" s="322"/>
      <c r="D41" s="323"/>
      <c r="E41" s="286"/>
      <c r="F41" s="286"/>
      <c r="G41" s="286"/>
      <c r="H41" s="286"/>
      <c r="I41" s="286"/>
      <c r="J41" s="286"/>
      <c r="K41" s="286"/>
      <c r="L41" s="286"/>
      <c r="M41" s="286"/>
      <c r="N41" s="286"/>
      <c r="O41" s="286"/>
      <c r="P41" s="286"/>
      <c r="Q41" s="286"/>
      <c r="R41" s="286"/>
      <c r="S41" s="286"/>
      <c r="T41" s="286"/>
      <c r="U41" s="286"/>
      <c r="V41" s="286"/>
      <c r="W41" s="286"/>
      <c r="X41" s="286"/>
      <c r="Y41" s="286"/>
      <c r="Z41" s="286"/>
    </row>
    <row r="42" spans="1:26" customFormat="1" ht="33.75" customHeight="1">
      <c r="A42" s="320">
        <v>37</v>
      </c>
      <c r="B42" s="322"/>
      <c r="C42" s="322"/>
      <c r="D42" s="323"/>
      <c r="E42" s="286"/>
      <c r="F42" s="286"/>
      <c r="G42" s="286"/>
      <c r="H42" s="286"/>
      <c r="I42" s="286"/>
      <c r="J42" s="286"/>
      <c r="K42" s="286"/>
      <c r="L42" s="286"/>
      <c r="M42" s="286"/>
      <c r="N42" s="286"/>
      <c r="O42" s="286"/>
      <c r="P42" s="286"/>
      <c r="Q42" s="286"/>
      <c r="R42" s="286"/>
      <c r="S42" s="286"/>
      <c r="T42" s="286"/>
      <c r="U42" s="286"/>
      <c r="V42" s="286"/>
      <c r="W42" s="286"/>
      <c r="X42" s="286"/>
      <c r="Y42" s="286"/>
      <c r="Z42" s="286"/>
    </row>
    <row r="43" spans="1:26" customFormat="1" ht="33.75" customHeight="1">
      <c r="A43" s="320">
        <v>38</v>
      </c>
      <c r="B43" s="322"/>
      <c r="C43" s="322"/>
      <c r="D43" s="323"/>
      <c r="E43" s="286"/>
      <c r="F43" s="286"/>
      <c r="G43" s="286"/>
      <c r="H43" s="286"/>
      <c r="I43" s="286"/>
      <c r="J43" s="286"/>
      <c r="K43" s="286"/>
      <c r="L43" s="286"/>
      <c r="M43" s="286"/>
      <c r="N43" s="286"/>
      <c r="O43" s="286"/>
      <c r="P43" s="286"/>
      <c r="Q43" s="286"/>
      <c r="R43" s="286"/>
      <c r="S43" s="286"/>
      <c r="T43" s="286"/>
      <c r="U43" s="286"/>
      <c r="V43" s="286"/>
      <c r="W43" s="286"/>
      <c r="X43" s="286"/>
      <c r="Y43" s="286"/>
      <c r="Z43" s="286"/>
    </row>
    <row r="44" spans="1:26" customFormat="1" ht="33.75" customHeight="1">
      <c r="A44" s="320">
        <v>39</v>
      </c>
      <c r="B44" s="322"/>
      <c r="C44" s="322"/>
      <c r="D44" s="323"/>
      <c r="E44" s="286"/>
      <c r="F44" s="286"/>
      <c r="G44" s="286"/>
      <c r="H44" s="286"/>
      <c r="I44" s="286"/>
      <c r="J44" s="286"/>
      <c r="K44" s="286"/>
      <c r="L44" s="286"/>
      <c r="M44" s="286"/>
      <c r="N44" s="286"/>
      <c r="O44" s="286"/>
      <c r="P44" s="286"/>
      <c r="Q44" s="286"/>
      <c r="R44" s="286"/>
      <c r="S44" s="286"/>
      <c r="T44" s="286"/>
      <c r="U44" s="286"/>
      <c r="V44" s="286"/>
      <c r="W44" s="286"/>
      <c r="X44" s="286"/>
      <c r="Y44" s="286"/>
      <c r="Z44" s="286"/>
    </row>
    <row r="45" spans="1:26" customFormat="1" ht="33.75" customHeight="1">
      <c r="A45" s="320">
        <v>40</v>
      </c>
      <c r="B45" s="322"/>
      <c r="C45" s="322"/>
      <c r="D45" s="323"/>
      <c r="E45" s="286"/>
      <c r="F45" s="286"/>
      <c r="G45" s="286"/>
      <c r="H45" s="286"/>
      <c r="I45" s="286"/>
      <c r="J45" s="286"/>
      <c r="K45" s="286"/>
      <c r="L45" s="286"/>
      <c r="M45" s="286"/>
      <c r="N45" s="286"/>
      <c r="O45" s="286"/>
      <c r="P45" s="286"/>
      <c r="Q45" s="286"/>
      <c r="R45" s="286"/>
      <c r="S45" s="286"/>
      <c r="T45" s="286"/>
      <c r="U45" s="286"/>
      <c r="V45" s="286"/>
      <c r="W45" s="286"/>
      <c r="X45" s="286"/>
      <c r="Y45" s="286"/>
      <c r="Z45" s="286"/>
    </row>
    <row r="46" spans="1:26" customFormat="1" ht="33.75" customHeight="1">
      <c r="A46" s="320">
        <v>41</v>
      </c>
      <c r="B46" s="322"/>
      <c r="C46" s="322"/>
      <c r="D46" s="323"/>
      <c r="E46" s="286"/>
      <c r="F46" s="286"/>
      <c r="G46" s="286"/>
      <c r="H46" s="286"/>
      <c r="I46" s="286"/>
      <c r="J46" s="286"/>
      <c r="K46" s="286"/>
      <c r="L46" s="286"/>
      <c r="M46" s="286"/>
      <c r="N46" s="286"/>
      <c r="O46" s="286"/>
      <c r="P46" s="286"/>
      <c r="Q46" s="286"/>
      <c r="R46" s="286"/>
      <c r="S46" s="286"/>
      <c r="T46" s="286"/>
      <c r="U46" s="286"/>
      <c r="V46" s="286"/>
      <c r="W46" s="286"/>
      <c r="X46" s="286"/>
      <c r="Y46" s="286"/>
      <c r="Z46" s="286"/>
    </row>
    <row r="47" spans="1:26" customFormat="1" ht="33.75" customHeight="1">
      <c r="A47" s="320">
        <v>42</v>
      </c>
      <c r="B47" s="322"/>
      <c r="C47" s="322"/>
      <c r="D47" s="323"/>
      <c r="E47" s="286"/>
      <c r="F47" s="286"/>
      <c r="G47" s="286"/>
      <c r="H47" s="286"/>
      <c r="I47" s="286"/>
      <c r="J47" s="286"/>
      <c r="K47" s="286"/>
      <c r="L47" s="286"/>
      <c r="M47" s="286"/>
      <c r="N47" s="286"/>
      <c r="O47" s="286"/>
      <c r="P47" s="286"/>
      <c r="Q47" s="286"/>
      <c r="R47" s="286"/>
      <c r="S47" s="286"/>
      <c r="T47" s="286"/>
      <c r="U47" s="286"/>
      <c r="V47" s="286"/>
      <c r="W47" s="286"/>
      <c r="X47" s="286"/>
      <c r="Y47" s="286"/>
      <c r="Z47" s="286"/>
    </row>
    <row r="48" spans="1:26" customFormat="1" ht="33.75" customHeight="1">
      <c r="A48" s="320">
        <v>43</v>
      </c>
      <c r="B48" s="322"/>
      <c r="C48" s="322"/>
      <c r="D48" s="323"/>
      <c r="E48" s="286"/>
      <c r="F48" s="286"/>
      <c r="G48" s="286"/>
      <c r="H48" s="286"/>
      <c r="I48" s="286"/>
      <c r="J48" s="286"/>
      <c r="K48" s="286"/>
      <c r="L48" s="286"/>
      <c r="M48" s="286"/>
      <c r="N48" s="286"/>
      <c r="O48" s="286"/>
      <c r="P48" s="286"/>
      <c r="Q48" s="286"/>
      <c r="R48" s="286"/>
      <c r="S48" s="286"/>
      <c r="T48" s="286"/>
      <c r="U48" s="286"/>
      <c r="V48" s="286"/>
      <c r="W48" s="286"/>
      <c r="X48" s="286"/>
      <c r="Y48" s="286"/>
      <c r="Z48" s="286"/>
    </row>
    <row r="49" spans="1:26" customFormat="1" ht="33.75" customHeight="1">
      <c r="A49" s="320">
        <v>44</v>
      </c>
      <c r="B49" s="322"/>
      <c r="C49" s="322"/>
      <c r="D49" s="323"/>
      <c r="E49" s="286"/>
      <c r="F49" s="286"/>
      <c r="G49" s="286"/>
      <c r="H49" s="286"/>
      <c r="I49" s="286"/>
      <c r="J49" s="286"/>
      <c r="K49" s="286"/>
      <c r="L49" s="286"/>
      <c r="M49" s="286"/>
      <c r="N49" s="286"/>
      <c r="O49" s="286"/>
      <c r="P49" s="286"/>
      <c r="Q49" s="286"/>
      <c r="R49" s="286"/>
      <c r="S49" s="286"/>
      <c r="T49" s="286"/>
      <c r="U49" s="286"/>
      <c r="V49" s="286"/>
      <c r="W49" s="286"/>
      <c r="X49" s="286"/>
      <c r="Y49" s="286"/>
      <c r="Z49" s="286"/>
    </row>
    <row r="50" spans="1:26" customFormat="1" ht="33.75" customHeight="1">
      <c r="A50" s="320">
        <v>45</v>
      </c>
      <c r="B50" s="322"/>
      <c r="C50" s="322"/>
      <c r="D50" s="323"/>
      <c r="E50" s="286"/>
      <c r="F50" s="286"/>
      <c r="G50" s="286"/>
      <c r="H50" s="286"/>
      <c r="I50" s="286"/>
      <c r="J50" s="286"/>
      <c r="K50" s="286"/>
      <c r="L50" s="286"/>
      <c r="M50" s="286"/>
      <c r="N50" s="286"/>
      <c r="O50" s="286"/>
      <c r="P50" s="286"/>
      <c r="Q50" s="286"/>
      <c r="R50" s="286"/>
      <c r="S50" s="286"/>
      <c r="T50" s="286"/>
      <c r="U50" s="286"/>
      <c r="V50" s="286"/>
      <c r="W50" s="286"/>
      <c r="X50" s="286"/>
      <c r="Y50" s="286"/>
      <c r="Z50" s="286"/>
    </row>
    <row r="51" spans="1:26" customFormat="1" ht="33.75" customHeight="1">
      <c r="A51" s="320">
        <v>46</v>
      </c>
      <c r="B51" s="322"/>
      <c r="C51" s="322"/>
      <c r="D51" s="323"/>
      <c r="E51" s="286"/>
      <c r="F51" s="286"/>
      <c r="G51" s="286"/>
      <c r="H51" s="286"/>
      <c r="I51" s="286"/>
      <c r="J51" s="286"/>
      <c r="K51" s="286"/>
      <c r="L51" s="286"/>
      <c r="M51" s="286"/>
      <c r="N51" s="286"/>
      <c r="O51" s="286"/>
      <c r="P51" s="286"/>
      <c r="Q51" s="286"/>
      <c r="R51" s="286"/>
      <c r="S51" s="286"/>
      <c r="T51" s="286"/>
      <c r="U51" s="286"/>
      <c r="V51" s="286"/>
      <c r="W51" s="286"/>
      <c r="X51" s="286"/>
      <c r="Y51" s="286"/>
      <c r="Z51" s="286"/>
    </row>
    <row r="52" spans="1:26" customFormat="1" ht="33.75" customHeight="1">
      <c r="A52" s="320">
        <v>47</v>
      </c>
      <c r="B52" s="322"/>
      <c r="C52" s="322"/>
      <c r="D52" s="323"/>
      <c r="E52" s="286"/>
      <c r="F52" s="286"/>
      <c r="G52" s="286"/>
      <c r="H52" s="286"/>
      <c r="I52" s="286"/>
      <c r="J52" s="286"/>
      <c r="K52" s="286"/>
      <c r="L52" s="286"/>
      <c r="M52" s="286"/>
      <c r="N52" s="286"/>
      <c r="O52" s="286"/>
      <c r="P52" s="286"/>
      <c r="Q52" s="286"/>
      <c r="R52" s="286"/>
      <c r="S52" s="286"/>
      <c r="T52" s="286"/>
      <c r="U52" s="286"/>
      <c r="V52" s="286"/>
      <c r="W52" s="286"/>
      <c r="X52" s="286"/>
      <c r="Y52" s="286"/>
      <c r="Z52" s="286"/>
    </row>
    <row r="53" spans="1:26" customFormat="1" ht="33.75" customHeight="1">
      <c r="A53" s="320">
        <v>48</v>
      </c>
      <c r="B53" s="322"/>
      <c r="C53" s="322"/>
      <c r="D53" s="323"/>
      <c r="E53" s="286"/>
      <c r="F53" s="286"/>
      <c r="G53" s="286"/>
      <c r="H53" s="286"/>
      <c r="I53" s="286"/>
      <c r="J53" s="286"/>
      <c r="K53" s="286"/>
      <c r="L53" s="286"/>
      <c r="M53" s="286"/>
      <c r="N53" s="286"/>
      <c r="O53" s="286"/>
      <c r="P53" s="286"/>
      <c r="Q53" s="286"/>
      <c r="R53" s="286"/>
      <c r="S53" s="286"/>
      <c r="T53" s="286"/>
      <c r="U53" s="286"/>
      <c r="V53" s="286"/>
      <c r="W53" s="286"/>
      <c r="X53" s="286"/>
      <c r="Y53" s="286"/>
      <c r="Z53" s="286"/>
    </row>
    <row r="54" spans="1:26" customFormat="1" ht="33.75" customHeight="1">
      <c r="A54" s="320">
        <v>49</v>
      </c>
      <c r="B54" s="322"/>
      <c r="C54" s="322"/>
      <c r="D54" s="323"/>
      <c r="E54" s="286"/>
      <c r="F54" s="286"/>
      <c r="G54" s="286"/>
      <c r="H54" s="286"/>
      <c r="I54" s="286"/>
      <c r="J54" s="286"/>
      <c r="K54" s="286"/>
      <c r="L54" s="286"/>
      <c r="M54" s="286"/>
      <c r="N54" s="286"/>
      <c r="O54" s="286"/>
      <c r="P54" s="286"/>
      <c r="Q54" s="286"/>
      <c r="R54" s="286"/>
      <c r="S54" s="286"/>
      <c r="T54" s="286"/>
      <c r="U54" s="286"/>
      <c r="V54" s="286"/>
      <c r="W54" s="286"/>
      <c r="X54" s="286"/>
      <c r="Y54" s="286"/>
      <c r="Z54" s="286"/>
    </row>
    <row r="55" spans="1:26" customFormat="1" ht="33.75" customHeight="1">
      <c r="A55" s="320">
        <v>50</v>
      </c>
      <c r="B55" s="322"/>
      <c r="C55" s="322"/>
      <c r="D55" s="323"/>
      <c r="E55" s="286"/>
      <c r="F55" s="286"/>
      <c r="G55" s="286"/>
      <c r="H55" s="286"/>
      <c r="I55" s="286"/>
      <c r="J55" s="286"/>
      <c r="K55" s="286"/>
      <c r="L55" s="286"/>
      <c r="M55" s="286"/>
      <c r="N55" s="286"/>
      <c r="O55" s="286"/>
      <c r="P55" s="286"/>
      <c r="Q55" s="286"/>
      <c r="R55" s="286"/>
      <c r="S55" s="286"/>
      <c r="T55" s="286"/>
      <c r="U55" s="286"/>
      <c r="V55" s="286"/>
      <c r="W55" s="286"/>
      <c r="X55" s="286"/>
      <c r="Y55" s="286"/>
      <c r="Z55" s="286"/>
    </row>
    <row r="56" spans="1:26" customFormat="1" ht="33.75" customHeight="1">
      <c r="A56" s="320">
        <v>51</v>
      </c>
      <c r="B56" s="322"/>
      <c r="C56" s="322"/>
      <c r="D56" s="323"/>
      <c r="E56" s="286"/>
      <c r="F56" s="286"/>
      <c r="G56" s="286"/>
      <c r="H56" s="286"/>
      <c r="I56" s="286"/>
      <c r="J56" s="286"/>
      <c r="K56" s="286"/>
      <c r="L56" s="286"/>
      <c r="M56" s="286"/>
      <c r="N56" s="286"/>
      <c r="O56" s="286"/>
      <c r="P56" s="286"/>
      <c r="Q56" s="286"/>
      <c r="R56" s="286"/>
      <c r="S56" s="286"/>
      <c r="T56" s="286"/>
      <c r="U56" s="286"/>
      <c r="V56" s="286"/>
      <c r="W56" s="286"/>
      <c r="X56" s="286"/>
      <c r="Y56" s="286"/>
      <c r="Z56" s="286"/>
    </row>
    <row r="57" spans="1:26" customFormat="1" ht="33.75" customHeight="1">
      <c r="A57" s="320">
        <v>52</v>
      </c>
      <c r="B57" s="322"/>
      <c r="C57" s="322"/>
      <c r="D57" s="323"/>
      <c r="E57" s="286"/>
      <c r="F57" s="286"/>
      <c r="G57" s="286"/>
      <c r="H57" s="286"/>
      <c r="I57" s="286"/>
      <c r="J57" s="286"/>
      <c r="K57" s="286"/>
      <c r="L57" s="286"/>
      <c r="M57" s="286"/>
      <c r="N57" s="286"/>
      <c r="O57" s="286"/>
      <c r="P57" s="286"/>
      <c r="Q57" s="286"/>
      <c r="R57" s="286"/>
      <c r="S57" s="286"/>
      <c r="T57" s="286"/>
      <c r="U57" s="286"/>
      <c r="V57" s="286"/>
      <c r="W57" s="286"/>
      <c r="X57" s="286"/>
      <c r="Y57" s="286"/>
      <c r="Z57" s="286"/>
    </row>
    <row r="58" spans="1:26" customFormat="1" ht="33.75" customHeight="1">
      <c r="A58" s="320">
        <v>53</v>
      </c>
      <c r="B58" s="322"/>
      <c r="C58" s="322"/>
      <c r="D58" s="323"/>
      <c r="E58" s="286"/>
      <c r="F58" s="286"/>
      <c r="G58" s="286"/>
      <c r="H58" s="286"/>
      <c r="I58" s="286"/>
      <c r="J58" s="286"/>
      <c r="K58" s="286"/>
      <c r="L58" s="286"/>
      <c r="M58" s="286"/>
      <c r="N58" s="286"/>
      <c r="O58" s="286"/>
      <c r="P58" s="286"/>
      <c r="Q58" s="286"/>
      <c r="R58" s="286"/>
      <c r="S58" s="286"/>
      <c r="T58" s="286"/>
      <c r="U58" s="286"/>
      <c r="V58" s="286"/>
      <c r="W58" s="286"/>
      <c r="X58" s="286"/>
      <c r="Y58" s="286"/>
      <c r="Z58" s="286"/>
    </row>
    <row r="59" spans="1:26" customFormat="1" ht="33.75" customHeight="1">
      <c r="A59" s="320">
        <v>54</v>
      </c>
      <c r="B59" s="322"/>
      <c r="C59" s="322"/>
      <c r="D59" s="323"/>
      <c r="E59" s="286"/>
      <c r="F59" s="286"/>
      <c r="G59" s="286"/>
      <c r="H59" s="286"/>
      <c r="I59" s="286"/>
      <c r="J59" s="286"/>
      <c r="K59" s="286"/>
      <c r="L59" s="286"/>
      <c r="M59" s="286"/>
      <c r="N59" s="286"/>
      <c r="O59" s="286"/>
      <c r="P59" s="286"/>
      <c r="Q59" s="286"/>
      <c r="R59" s="286"/>
      <c r="S59" s="286"/>
      <c r="T59" s="286"/>
      <c r="U59" s="286"/>
      <c r="V59" s="286"/>
      <c r="W59" s="286"/>
      <c r="X59" s="286"/>
      <c r="Y59" s="286"/>
      <c r="Z59" s="286"/>
    </row>
    <row r="60" spans="1:26" customFormat="1" ht="33.75" customHeight="1">
      <c r="A60" s="320">
        <v>55</v>
      </c>
      <c r="B60" s="322"/>
      <c r="C60" s="322"/>
      <c r="D60" s="323"/>
      <c r="E60" s="286"/>
      <c r="F60" s="286"/>
      <c r="G60" s="286"/>
      <c r="H60" s="286"/>
      <c r="I60" s="286"/>
      <c r="J60" s="286"/>
      <c r="K60" s="286"/>
      <c r="L60" s="286"/>
      <c r="M60" s="286"/>
      <c r="N60" s="286"/>
      <c r="O60" s="286"/>
      <c r="P60" s="286"/>
      <c r="Q60" s="286"/>
      <c r="R60" s="286"/>
      <c r="S60" s="286"/>
      <c r="T60" s="286"/>
      <c r="U60" s="286"/>
      <c r="V60" s="286"/>
      <c r="W60" s="286"/>
      <c r="X60" s="286"/>
      <c r="Y60" s="286"/>
      <c r="Z60" s="286"/>
    </row>
    <row r="61" spans="1:26" customFormat="1" ht="33.75" customHeight="1">
      <c r="A61" s="320">
        <v>56</v>
      </c>
      <c r="B61" s="322"/>
      <c r="C61" s="322"/>
      <c r="D61" s="323"/>
      <c r="E61" s="286"/>
      <c r="F61" s="286"/>
      <c r="G61" s="286"/>
      <c r="H61" s="286"/>
      <c r="I61" s="286"/>
      <c r="J61" s="286"/>
      <c r="K61" s="286"/>
      <c r="L61" s="286"/>
      <c r="M61" s="286"/>
      <c r="N61" s="286"/>
      <c r="O61" s="286"/>
      <c r="P61" s="286"/>
      <c r="Q61" s="286"/>
      <c r="R61" s="286"/>
      <c r="S61" s="286"/>
      <c r="T61" s="286"/>
      <c r="U61" s="286"/>
      <c r="V61" s="286"/>
      <c r="W61" s="286"/>
      <c r="X61" s="286"/>
      <c r="Y61" s="286"/>
      <c r="Z61" s="286"/>
    </row>
    <row r="62" spans="1:26" customFormat="1" ht="33.75" customHeight="1">
      <c r="A62" s="320">
        <v>57</v>
      </c>
      <c r="B62" s="322"/>
      <c r="C62" s="322"/>
      <c r="D62" s="323"/>
      <c r="E62" s="286"/>
      <c r="F62" s="286"/>
      <c r="G62" s="286"/>
      <c r="H62" s="286"/>
      <c r="I62" s="286"/>
      <c r="J62" s="286"/>
      <c r="K62" s="286"/>
      <c r="L62" s="286"/>
      <c r="M62" s="286"/>
      <c r="N62" s="286"/>
      <c r="O62" s="286"/>
      <c r="P62" s="286"/>
      <c r="Q62" s="286"/>
      <c r="R62" s="286"/>
      <c r="S62" s="286"/>
      <c r="T62" s="286"/>
      <c r="U62" s="286"/>
      <c r="V62" s="286"/>
      <c r="W62" s="286"/>
      <c r="X62" s="286"/>
      <c r="Y62" s="286"/>
      <c r="Z62" s="286"/>
    </row>
    <row r="63" spans="1:26" customFormat="1" ht="33.75" customHeight="1">
      <c r="A63" s="320">
        <v>58</v>
      </c>
      <c r="B63" s="322"/>
      <c r="C63" s="322"/>
      <c r="D63" s="323"/>
      <c r="E63" s="286"/>
      <c r="F63" s="286"/>
      <c r="G63" s="286"/>
      <c r="H63" s="286"/>
      <c r="I63" s="286"/>
      <c r="J63" s="286"/>
      <c r="K63" s="286"/>
      <c r="L63" s="286"/>
      <c r="M63" s="286"/>
      <c r="N63" s="286"/>
      <c r="O63" s="286"/>
      <c r="P63" s="286"/>
      <c r="Q63" s="286"/>
      <c r="R63" s="286"/>
      <c r="S63" s="286"/>
      <c r="T63" s="286"/>
      <c r="U63" s="286"/>
      <c r="V63" s="286"/>
      <c r="W63" s="286"/>
      <c r="X63" s="286"/>
      <c r="Y63" s="286"/>
      <c r="Z63" s="286"/>
    </row>
    <row r="64" spans="1:26" customFormat="1" ht="33.75" customHeight="1">
      <c r="A64" s="320">
        <v>59</v>
      </c>
      <c r="B64" s="322"/>
      <c r="C64" s="322"/>
      <c r="D64" s="323"/>
      <c r="E64" s="286"/>
      <c r="F64" s="286"/>
      <c r="G64" s="286"/>
      <c r="H64" s="286"/>
      <c r="I64" s="286"/>
      <c r="J64" s="286"/>
      <c r="K64" s="286"/>
      <c r="L64" s="286"/>
      <c r="M64" s="286"/>
      <c r="N64" s="286"/>
      <c r="O64" s="286"/>
      <c r="P64" s="286"/>
      <c r="Q64" s="286"/>
      <c r="R64" s="286"/>
      <c r="S64" s="286"/>
      <c r="T64" s="286"/>
      <c r="U64" s="286"/>
      <c r="V64" s="286"/>
      <c r="W64" s="286"/>
      <c r="X64" s="286"/>
      <c r="Y64" s="286"/>
      <c r="Z64" s="286"/>
    </row>
    <row r="65" spans="1:26" customFormat="1" ht="33.75" customHeight="1">
      <c r="A65" s="320">
        <v>60</v>
      </c>
      <c r="B65" s="322"/>
      <c r="C65" s="322"/>
      <c r="D65" s="323"/>
      <c r="E65" s="286"/>
      <c r="F65" s="286"/>
      <c r="G65" s="286"/>
      <c r="H65" s="286"/>
      <c r="I65" s="286"/>
      <c r="J65" s="286"/>
      <c r="K65" s="286"/>
      <c r="L65" s="286"/>
      <c r="M65" s="286"/>
      <c r="N65" s="286"/>
      <c r="O65" s="286"/>
      <c r="P65" s="286"/>
      <c r="Q65" s="286"/>
      <c r="R65" s="286"/>
      <c r="S65" s="286"/>
      <c r="T65" s="286"/>
      <c r="U65" s="286"/>
      <c r="V65" s="286"/>
      <c r="W65" s="286"/>
      <c r="X65" s="286"/>
      <c r="Y65" s="286"/>
      <c r="Z65" s="286"/>
    </row>
    <row r="66" spans="1:26" customFormat="1" ht="33.75" customHeight="1">
      <c r="A66" s="320">
        <v>61</v>
      </c>
      <c r="B66" s="322"/>
      <c r="C66" s="322"/>
      <c r="D66" s="323"/>
      <c r="E66" s="286"/>
      <c r="F66" s="286"/>
      <c r="G66" s="286"/>
      <c r="H66" s="286"/>
      <c r="I66" s="286"/>
      <c r="J66" s="286"/>
      <c r="K66" s="286"/>
      <c r="L66" s="286"/>
      <c r="M66" s="286"/>
      <c r="N66" s="286"/>
      <c r="O66" s="286"/>
      <c r="P66" s="286"/>
      <c r="Q66" s="286"/>
      <c r="R66" s="286"/>
      <c r="S66" s="286"/>
      <c r="T66" s="286"/>
      <c r="U66" s="286"/>
      <c r="V66" s="286"/>
      <c r="W66" s="286"/>
      <c r="X66" s="286"/>
      <c r="Y66" s="286"/>
      <c r="Z66" s="286"/>
    </row>
    <row r="67" spans="1:26" customFormat="1" ht="33.75" customHeight="1">
      <c r="A67" s="320">
        <v>62</v>
      </c>
      <c r="B67" s="322"/>
      <c r="C67" s="322"/>
      <c r="D67" s="323"/>
      <c r="E67" s="286"/>
      <c r="F67" s="286"/>
      <c r="G67" s="286"/>
      <c r="H67" s="286"/>
      <c r="I67" s="286"/>
      <c r="J67" s="286"/>
      <c r="K67" s="286"/>
      <c r="L67" s="286"/>
      <c r="M67" s="286"/>
      <c r="N67" s="286"/>
      <c r="O67" s="286"/>
      <c r="P67" s="286"/>
      <c r="Q67" s="286"/>
      <c r="R67" s="286"/>
      <c r="S67" s="286"/>
      <c r="T67" s="286"/>
      <c r="U67" s="286"/>
      <c r="V67" s="286"/>
      <c r="W67" s="286"/>
      <c r="X67" s="286"/>
      <c r="Y67" s="286"/>
      <c r="Z67" s="286"/>
    </row>
    <row r="68" spans="1:26" customFormat="1" ht="33.75" customHeight="1">
      <c r="A68" s="320">
        <v>63</v>
      </c>
      <c r="B68" s="322"/>
      <c r="C68" s="322"/>
      <c r="D68" s="323"/>
      <c r="E68" s="286"/>
      <c r="F68" s="286"/>
      <c r="G68" s="286"/>
      <c r="H68" s="286"/>
      <c r="I68" s="286"/>
      <c r="J68" s="286"/>
      <c r="K68" s="286"/>
      <c r="L68" s="286"/>
      <c r="M68" s="286"/>
      <c r="N68" s="286"/>
      <c r="O68" s="286"/>
      <c r="P68" s="286"/>
      <c r="Q68" s="286"/>
      <c r="R68" s="286"/>
      <c r="S68" s="286"/>
      <c r="T68" s="286"/>
      <c r="U68" s="286"/>
      <c r="V68" s="286"/>
      <c r="W68" s="286"/>
      <c r="X68" s="286"/>
      <c r="Y68" s="286"/>
      <c r="Z68" s="286"/>
    </row>
    <row r="69" spans="1:26" customFormat="1" ht="33.75" customHeight="1">
      <c r="A69" s="320">
        <v>64</v>
      </c>
      <c r="B69" s="322"/>
      <c r="C69" s="322"/>
      <c r="D69" s="323"/>
      <c r="E69" s="286"/>
      <c r="F69" s="286"/>
      <c r="G69" s="286"/>
      <c r="H69" s="286"/>
      <c r="I69" s="286"/>
      <c r="J69" s="286"/>
      <c r="K69" s="286"/>
      <c r="L69" s="286"/>
      <c r="M69" s="286"/>
      <c r="N69" s="286"/>
      <c r="O69" s="286"/>
      <c r="P69" s="286"/>
      <c r="Q69" s="286"/>
      <c r="R69" s="286"/>
      <c r="S69" s="286"/>
      <c r="T69" s="286"/>
      <c r="U69" s="286"/>
      <c r="V69" s="286"/>
      <c r="W69" s="286"/>
      <c r="X69" s="286"/>
      <c r="Y69" s="286"/>
      <c r="Z69" s="286"/>
    </row>
    <row r="70" spans="1:26" customFormat="1" ht="33.75" customHeight="1">
      <c r="A70" s="320">
        <v>65</v>
      </c>
      <c r="B70" s="322"/>
      <c r="C70" s="322"/>
      <c r="D70" s="323"/>
      <c r="E70" s="286"/>
      <c r="F70" s="286"/>
      <c r="G70" s="286"/>
      <c r="H70" s="286"/>
      <c r="I70" s="286"/>
      <c r="J70" s="286"/>
      <c r="K70" s="286"/>
      <c r="L70" s="286"/>
      <c r="M70" s="286"/>
      <c r="N70" s="286"/>
      <c r="O70" s="286"/>
      <c r="P70" s="286"/>
      <c r="Q70" s="286"/>
      <c r="R70" s="286"/>
      <c r="S70" s="286"/>
      <c r="T70" s="286"/>
      <c r="U70" s="286"/>
      <c r="V70" s="286"/>
      <c r="W70" s="286"/>
      <c r="X70" s="286"/>
      <c r="Y70" s="286"/>
      <c r="Z70" s="286"/>
    </row>
    <row r="71" spans="1:26" customFormat="1" ht="33.75" customHeight="1">
      <c r="A71" s="320">
        <v>66</v>
      </c>
      <c r="B71" s="322"/>
      <c r="C71" s="322"/>
      <c r="D71" s="323"/>
      <c r="E71" s="286"/>
      <c r="F71" s="286"/>
      <c r="G71" s="286"/>
      <c r="H71" s="286"/>
      <c r="I71" s="286"/>
      <c r="J71" s="286"/>
      <c r="K71" s="286"/>
      <c r="L71" s="286"/>
      <c r="M71" s="286"/>
      <c r="N71" s="286"/>
      <c r="O71" s="286"/>
      <c r="P71" s="286"/>
      <c r="Q71" s="286"/>
      <c r="R71" s="286"/>
      <c r="S71" s="286"/>
      <c r="T71" s="286"/>
      <c r="U71" s="286"/>
      <c r="V71" s="286"/>
      <c r="W71" s="286"/>
      <c r="X71" s="286"/>
      <c r="Y71" s="286"/>
      <c r="Z71" s="286"/>
    </row>
    <row r="72" spans="1:26" customFormat="1" ht="33.75" customHeight="1">
      <c r="A72" s="320">
        <v>67</v>
      </c>
      <c r="B72" s="322"/>
      <c r="C72" s="322"/>
      <c r="D72" s="323"/>
      <c r="E72" s="286"/>
      <c r="F72" s="286"/>
      <c r="G72" s="286"/>
      <c r="H72" s="286"/>
      <c r="I72" s="286"/>
      <c r="J72" s="286"/>
      <c r="K72" s="286"/>
      <c r="L72" s="286"/>
      <c r="M72" s="286"/>
      <c r="N72" s="286"/>
      <c r="O72" s="286"/>
      <c r="P72" s="286"/>
      <c r="Q72" s="286"/>
      <c r="R72" s="286"/>
      <c r="S72" s="286"/>
      <c r="T72" s="286"/>
      <c r="U72" s="286"/>
      <c r="V72" s="286"/>
      <c r="W72" s="286"/>
      <c r="X72" s="286"/>
      <c r="Y72" s="286"/>
      <c r="Z72" s="286"/>
    </row>
    <row r="73" spans="1:26" customFormat="1" ht="33.75" customHeight="1">
      <c r="A73" s="320">
        <v>68</v>
      </c>
      <c r="B73" s="322"/>
      <c r="C73" s="322"/>
      <c r="D73" s="323"/>
      <c r="E73" s="286"/>
      <c r="F73" s="286"/>
      <c r="G73" s="286"/>
      <c r="H73" s="286"/>
      <c r="I73" s="286"/>
      <c r="J73" s="286"/>
      <c r="K73" s="286"/>
      <c r="L73" s="286"/>
      <c r="M73" s="286"/>
      <c r="N73" s="286"/>
      <c r="O73" s="286"/>
      <c r="P73" s="286"/>
      <c r="Q73" s="286"/>
      <c r="R73" s="286"/>
      <c r="S73" s="286"/>
      <c r="T73" s="286"/>
      <c r="U73" s="286"/>
      <c r="V73" s="286"/>
      <c r="W73" s="286"/>
      <c r="X73" s="286"/>
      <c r="Y73" s="286"/>
      <c r="Z73" s="286"/>
    </row>
    <row r="74" spans="1:26" customFormat="1" ht="33.75" customHeight="1">
      <c r="A74" s="320">
        <v>69</v>
      </c>
      <c r="B74" s="322"/>
      <c r="C74" s="322"/>
      <c r="D74" s="323"/>
      <c r="E74" s="286"/>
      <c r="F74" s="286"/>
      <c r="G74" s="286"/>
      <c r="H74" s="286"/>
      <c r="I74" s="286"/>
      <c r="J74" s="286"/>
      <c r="K74" s="286"/>
      <c r="L74" s="286"/>
      <c r="M74" s="286"/>
      <c r="N74" s="286"/>
      <c r="O74" s="286"/>
      <c r="P74" s="286"/>
      <c r="Q74" s="286"/>
      <c r="R74" s="286"/>
      <c r="S74" s="286"/>
      <c r="T74" s="286"/>
      <c r="U74" s="286"/>
      <c r="V74" s="286"/>
      <c r="W74" s="286"/>
      <c r="X74" s="286"/>
      <c r="Y74" s="286"/>
      <c r="Z74" s="286"/>
    </row>
    <row r="75" spans="1:26" customFormat="1" ht="33.75" customHeight="1">
      <c r="A75" s="320">
        <v>70</v>
      </c>
      <c r="B75" s="322"/>
      <c r="C75" s="322"/>
      <c r="D75" s="323"/>
      <c r="E75" s="286"/>
      <c r="F75" s="286"/>
      <c r="G75" s="286"/>
      <c r="H75" s="286"/>
      <c r="I75" s="286"/>
      <c r="J75" s="286"/>
      <c r="K75" s="286"/>
      <c r="L75" s="286"/>
      <c r="M75" s="286"/>
      <c r="N75" s="286"/>
      <c r="O75" s="286"/>
      <c r="P75" s="286"/>
      <c r="Q75" s="286"/>
      <c r="R75" s="286"/>
      <c r="S75" s="286"/>
      <c r="T75" s="286"/>
      <c r="U75" s="286"/>
      <c r="V75" s="286"/>
      <c r="W75" s="286"/>
      <c r="X75" s="286"/>
      <c r="Y75" s="286"/>
      <c r="Z75" s="286"/>
    </row>
    <row r="76" spans="1:26" customFormat="1" ht="33.75" customHeight="1">
      <c r="A76" s="320">
        <v>71</v>
      </c>
      <c r="B76" s="322"/>
      <c r="C76" s="322"/>
      <c r="D76" s="323"/>
      <c r="E76" s="286"/>
      <c r="F76" s="286"/>
      <c r="G76" s="286"/>
      <c r="H76" s="286"/>
      <c r="I76" s="286"/>
      <c r="J76" s="286"/>
      <c r="K76" s="286"/>
      <c r="L76" s="286"/>
      <c r="M76" s="286"/>
      <c r="N76" s="286"/>
      <c r="O76" s="286"/>
      <c r="P76" s="286"/>
      <c r="Q76" s="286"/>
      <c r="R76" s="286"/>
      <c r="S76" s="286"/>
      <c r="T76" s="286"/>
      <c r="U76" s="286"/>
      <c r="V76" s="286"/>
      <c r="W76" s="286"/>
      <c r="X76" s="286"/>
      <c r="Y76" s="286"/>
      <c r="Z76" s="286"/>
    </row>
    <row r="77" spans="1:26" customFormat="1" ht="33.75" customHeight="1">
      <c r="A77" s="320">
        <v>72</v>
      </c>
      <c r="B77" s="322"/>
      <c r="C77" s="322"/>
      <c r="D77" s="323"/>
      <c r="E77" s="286"/>
      <c r="F77" s="286"/>
      <c r="G77" s="286"/>
      <c r="H77" s="286"/>
      <c r="I77" s="286"/>
      <c r="J77" s="286"/>
      <c r="K77" s="286"/>
      <c r="L77" s="286"/>
      <c r="M77" s="286"/>
      <c r="N77" s="286"/>
      <c r="O77" s="286"/>
      <c r="P77" s="286"/>
      <c r="Q77" s="286"/>
      <c r="R77" s="286"/>
      <c r="S77" s="286"/>
      <c r="T77" s="286"/>
      <c r="U77" s="286"/>
      <c r="V77" s="286"/>
      <c r="W77" s="286"/>
      <c r="X77" s="286"/>
      <c r="Y77" s="286"/>
      <c r="Z77" s="286"/>
    </row>
    <row r="78" spans="1:26" customFormat="1" ht="33.75" customHeight="1">
      <c r="A78" s="320">
        <v>73</v>
      </c>
      <c r="B78" s="322"/>
      <c r="C78" s="322"/>
      <c r="D78" s="323"/>
      <c r="E78" s="286"/>
      <c r="F78" s="286"/>
      <c r="G78" s="286"/>
      <c r="H78" s="286"/>
      <c r="I78" s="286"/>
      <c r="J78" s="286"/>
      <c r="K78" s="286"/>
      <c r="L78" s="286"/>
      <c r="M78" s="286"/>
      <c r="N78" s="286"/>
      <c r="O78" s="286"/>
      <c r="P78" s="286"/>
      <c r="Q78" s="286"/>
      <c r="R78" s="286"/>
      <c r="S78" s="286"/>
      <c r="T78" s="286"/>
      <c r="U78" s="286"/>
      <c r="V78" s="286"/>
      <c r="W78" s="286"/>
      <c r="X78" s="286"/>
      <c r="Y78" s="286"/>
      <c r="Z78" s="286"/>
    </row>
    <row r="79" spans="1:26" customFormat="1" ht="33.75" customHeight="1">
      <c r="A79" s="320">
        <v>74</v>
      </c>
      <c r="B79" s="322"/>
      <c r="C79" s="322"/>
      <c r="D79" s="323"/>
      <c r="E79" s="286"/>
      <c r="F79" s="286"/>
      <c r="G79" s="286"/>
      <c r="H79" s="286"/>
      <c r="I79" s="286"/>
      <c r="J79" s="286"/>
      <c r="K79" s="286"/>
      <c r="L79" s="286"/>
      <c r="M79" s="286"/>
      <c r="N79" s="286"/>
      <c r="O79" s="286"/>
      <c r="P79" s="286"/>
      <c r="Q79" s="286"/>
      <c r="R79" s="286"/>
      <c r="S79" s="286"/>
      <c r="T79" s="286"/>
      <c r="U79" s="286"/>
      <c r="V79" s="286"/>
      <c r="W79" s="286"/>
      <c r="X79" s="286"/>
      <c r="Y79" s="286"/>
      <c r="Z79" s="286"/>
    </row>
    <row r="80" spans="1:26" customFormat="1" ht="33.75" customHeight="1">
      <c r="A80" s="320">
        <v>75</v>
      </c>
      <c r="B80" s="322"/>
      <c r="C80" s="322"/>
      <c r="D80" s="323"/>
      <c r="E80" s="286"/>
      <c r="F80" s="286"/>
      <c r="G80" s="286"/>
      <c r="H80" s="286"/>
      <c r="I80" s="286"/>
      <c r="J80" s="286"/>
      <c r="K80" s="286"/>
      <c r="L80" s="286"/>
      <c r="M80" s="286"/>
      <c r="N80" s="286"/>
      <c r="O80" s="286"/>
      <c r="P80" s="286"/>
      <c r="Q80" s="286"/>
      <c r="R80" s="286"/>
      <c r="S80" s="286"/>
      <c r="T80" s="286"/>
      <c r="U80" s="286"/>
      <c r="V80" s="286"/>
      <c r="W80" s="286"/>
      <c r="X80" s="286"/>
      <c r="Y80" s="286"/>
      <c r="Z80" s="286"/>
    </row>
    <row r="81" spans="1:26" customFormat="1" ht="33.75" customHeight="1">
      <c r="A81" s="320">
        <v>76</v>
      </c>
      <c r="B81" s="322"/>
      <c r="C81" s="322"/>
      <c r="D81" s="323"/>
      <c r="E81" s="286"/>
      <c r="F81" s="286"/>
      <c r="G81" s="286"/>
      <c r="H81" s="286"/>
      <c r="I81" s="286"/>
      <c r="J81" s="286"/>
      <c r="K81" s="286"/>
      <c r="L81" s="286"/>
      <c r="M81" s="286"/>
      <c r="N81" s="286"/>
      <c r="O81" s="286"/>
      <c r="P81" s="286"/>
      <c r="Q81" s="286"/>
      <c r="R81" s="286"/>
      <c r="S81" s="286"/>
      <c r="T81" s="286"/>
      <c r="U81" s="286"/>
      <c r="V81" s="286"/>
      <c r="W81" s="286"/>
      <c r="X81" s="286"/>
      <c r="Y81" s="286"/>
      <c r="Z81" s="286"/>
    </row>
    <row r="82" spans="1:26" customFormat="1" ht="33.75" customHeight="1">
      <c r="A82" s="320">
        <v>77</v>
      </c>
      <c r="B82" s="322"/>
      <c r="C82" s="322"/>
      <c r="D82" s="323"/>
      <c r="E82" s="286"/>
      <c r="F82" s="286"/>
      <c r="G82" s="286"/>
      <c r="H82" s="286"/>
      <c r="I82" s="286"/>
      <c r="J82" s="286"/>
      <c r="K82" s="286"/>
      <c r="L82" s="286"/>
      <c r="M82" s="286"/>
      <c r="N82" s="286"/>
      <c r="O82" s="286"/>
      <c r="P82" s="286"/>
      <c r="Q82" s="286"/>
      <c r="R82" s="286"/>
      <c r="S82" s="286"/>
      <c r="T82" s="286"/>
      <c r="U82" s="286"/>
      <c r="V82" s="286"/>
      <c r="W82" s="286"/>
      <c r="X82" s="286"/>
      <c r="Y82" s="286"/>
      <c r="Z82" s="286"/>
    </row>
    <row r="83" spans="1:26" customFormat="1" ht="33.75" customHeight="1">
      <c r="A83" s="320">
        <v>78</v>
      </c>
      <c r="B83" s="322"/>
      <c r="C83" s="322"/>
      <c r="D83" s="323"/>
      <c r="E83" s="286"/>
      <c r="F83" s="286"/>
      <c r="G83" s="286"/>
      <c r="H83" s="286"/>
      <c r="I83" s="286"/>
      <c r="J83" s="286"/>
      <c r="K83" s="286"/>
      <c r="L83" s="286"/>
      <c r="M83" s="286"/>
      <c r="N83" s="286"/>
      <c r="O83" s="286"/>
      <c r="P83" s="286"/>
      <c r="Q83" s="286"/>
      <c r="R83" s="286"/>
      <c r="S83" s="286"/>
      <c r="T83" s="286"/>
      <c r="U83" s="286"/>
      <c r="V83" s="286"/>
      <c r="W83" s="286"/>
      <c r="X83" s="286"/>
      <c r="Y83" s="286"/>
      <c r="Z83" s="286"/>
    </row>
    <row r="84" spans="1:26" customFormat="1" ht="33.75" customHeight="1">
      <c r="A84" s="320">
        <v>79</v>
      </c>
      <c r="B84" s="322"/>
      <c r="C84" s="322"/>
      <c r="D84" s="323"/>
      <c r="E84" s="286"/>
      <c r="F84" s="286"/>
      <c r="G84" s="286"/>
      <c r="H84" s="286"/>
      <c r="I84" s="286"/>
      <c r="J84" s="286"/>
      <c r="K84" s="286"/>
      <c r="L84" s="286"/>
      <c r="M84" s="286"/>
      <c r="N84" s="286"/>
      <c r="O84" s="286"/>
      <c r="P84" s="286"/>
      <c r="Q84" s="286"/>
      <c r="R84" s="286"/>
      <c r="S84" s="286"/>
      <c r="T84" s="286"/>
      <c r="U84" s="286"/>
      <c r="V84" s="286"/>
      <c r="W84" s="286"/>
      <c r="X84" s="286"/>
      <c r="Y84" s="286"/>
      <c r="Z84" s="286"/>
    </row>
    <row r="85" spans="1:26" customFormat="1" ht="33.75" customHeight="1">
      <c r="A85" s="320">
        <v>80</v>
      </c>
      <c r="B85" s="322"/>
      <c r="C85" s="322"/>
      <c r="D85" s="323"/>
      <c r="E85" s="286"/>
      <c r="F85" s="286"/>
      <c r="G85" s="286"/>
      <c r="H85" s="286"/>
      <c r="I85" s="286"/>
      <c r="J85" s="286"/>
      <c r="K85" s="286"/>
      <c r="L85" s="286"/>
      <c r="M85" s="286"/>
      <c r="N85" s="286"/>
      <c r="O85" s="286"/>
      <c r="P85" s="286"/>
      <c r="Q85" s="286"/>
      <c r="R85" s="286"/>
      <c r="S85" s="286"/>
      <c r="T85" s="286"/>
      <c r="U85" s="286"/>
      <c r="V85" s="286"/>
      <c r="W85" s="286"/>
      <c r="X85" s="286"/>
      <c r="Y85" s="286"/>
      <c r="Z85" s="286"/>
    </row>
    <row r="86" spans="1:26" customFormat="1" ht="33.75" customHeight="1">
      <c r="A86" s="320">
        <v>81</v>
      </c>
      <c r="B86" s="322"/>
      <c r="C86" s="322"/>
      <c r="D86" s="323"/>
      <c r="E86" s="286"/>
      <c r="F86" s="286"/>
      <c r="G86" s="286"/>
      <c r="H86" s="286"/>
      <c r="I86" s="286"/>
      <c r="J86" s="286"/>
      <c r="K86" s="286"/>
      <c r="L86" s="286"/>
      <c r="M86" s="286"/>
      <c r="N86" s="286"/>
      <c r="O86" s="286"/>
      <c r="P86" s="286"/>
      <c r="Q86" s="286"/>
      <c r="R86" s="286"/>
      <c r="S86" s="286"/>
      <c r="T86" s="286"/>
      <c r="U86" s="286"/>
      <c r="V86" s="286"/>
      <c r="W86" s="286"/>
      <c r="X86" s="286"/>
      <c r="Y86" s="286"/>
      <c r="Z86" s="286"/>
    </row>
    <row r="87" spans="1:26" customFormat="1" ht="33.75" customHeight="1">
      <c r="A87" s="320">
        <v>82</v>
      </c>
      <c r="B87" s="322"/>
      <c r="C87" s="322"/>
      <c r="D87" s="323"/>
      <c r="E87" s="286"/>
      <c r="F87" s="286"/>
      <c r="G87" s="286"/>
      <c r="H87" s="286"/>
      <c r="I87" s="286"/>
      <c r="J87" s="286"/>
      <c r="K87" s="286"/>
      <c r="L87" s="286"/>
      <c r="M87" s="286"/>
      <c r="N87" s="286"/>
      <c r="O87" s="286"/>
      <c r="P87" s="286"/>
      <c r="Q87" s="286"/>
      <c r="R87" s="286"/>
      <c r="S87" s="286"/>
      <c r="T87" s="286"/>
      <c r="U87" s="286"/>
      <c r="V87" s="286"/>
      <c r="W87" s="286"/>
      <c r="X87" s="286"/>
      <c r="Y87" s="286"/>
      <c r="Z87" s="286"/>
    </row>
    <row r="88" spans="1:26" customFormat="1" ht="33.75" customHeight="1">
      <c r="A88" s="320">
        <v>83</v>
      </c>
      <c r="B88" s="322"/>
      <c r="C88" s="322"/>
      <c r="D88" s="323"/>
      <c r="E88" s="286"/>
      <c r="F88" s="286"/>
      <c r="G88" s="286"/>
      <c r="H88" s="286"/>
      <c r="I88" s="286"/>
      <c r="J88" s="286"/>
      <c r="K88" s="286"/>
      <c r="L88" s="286"/>
      <c r="M88" s="286"/>
      <c r="N88" s="286"/>
      <c r="O88" s="286"/>
      <c r="P88" s="286"/>
      <c r="Q88" s="286"/>
      <c r="R88" s="286"/>
      <c r="S88" s="286"/>
      <c r="T88" s="286"/>
      <c r="U88" s="286"/>
      <c r="V88" s="286"/>
      <c r="W88" s="286"/>
      <c r="X88" s="286"/>
      <c r="Y88" s="286"/>
      <c r="Z88" s="286"/>
    </row>
    <row r="89" spans="1:26" customFormat="1" ht="33.75" customHeight="1">
      <c r="A89" s="320">
        <v>84</v>
      </c>
      <c r="B89" s="322"/>
      <c r="C89" s="322"/>
      <c r="D89" s="323"/>
      <c r="E89" s="286"/>
      <c r="F89" s="286"/>
      <c r="G89" s="286"/>
      <c r="H89" s="286"/>
      <c r="I89" s="286"/>
      <c r="J89" s="286"/>
      <c r="K89" s="286"/>
      <c r="L89" s="286"/>
      <c r="M89" s="286"/>
      <c r="N89" s="286"/>
      <c r="O89" s="286"/>
      <c r="P89" s="286"/>
      <c r="Q89" s="286"/>
      <c r="R89" s="286"/>
      <c r="S89" s="286"/>
      <c r="T89" s="286"/>
      <c r="U89" s="286"/>
      <c r="V89" s="286"/>
      <c r="W89" s="286"/>
      <c r="X89" s="286"/>
      <c r="Y89" s="286"/>
      <c r="Z89" s="286"/>
    </row>
    <row r="90" spans="1:26" customFormat="1" ht="33.75" customHeight="1">
      <c r="A90" s="320">
        <v>85</v>
      </c>
      <c r="B90" s="322"/>
      <c r="C90" s="322"/>
      <c r="D90" s="323"/>
      <c r="E90" s="286"/>
      <c r="F90" s="286"/>
      <c r="G90" s="286"/>
      <c r="H90" s="286"/>
      <c r="I90" s="286"/>
      <c r="J90" s="286"/>
      <c r="K90" s="286"/>
      <c r="L90" s="286"/>
      <c r="M90" s="286"/>
      <c r="N90" s="286"/>
      <c r="O90" s="286"/>
      <c r="P90" s="286"/>
      <c r="Q90" s="286"/>
      <c r="R90" s="286"/>
      <c r="S90" s="286"/>
      <c r="T90" s="286"/>
      <c r="U90" s="286"/>
      <c r="V90" s="286"/>
      <c r="W90" s="286"/>
      <c r="X90" s="286"/>
      <c r="Y90" s="286"/>
      <c r="Z90" s="286"/>
    </row>
    <row r="91" spans="1:26" customFormat="1" ht="33.75" customHeight="1">
      <c r="A91" s="320">
        <v>86</v>
      </c>
      <c r="B91" s="322"/>
      <c r="C91" s="322"/>
      <c r="D91" s="323"/>
      <c r="E91" s="286"/>
      <c r="F91" s="286"/>
      <c r="G91" s="286"/>
      <c r="H91" s="286"/>
      <c r="I91" s="286"/>
      <c r="J91" s="286"/>
      <c r="K91" s="286"/>
      <c r="L91" s="286"/>
      <c r="M91" s="286"/>
      <c r="N91" s="286"/>
      <c r="O91" s="286"/>
      <c r="P91" s="286"/>
      <c r="Q91" s="286"/>
      <c r="R91" s="286"/>
      <c r="S91" s="286"/>
      <c r="T91" s="286"/>
      <c r="U91" s="286"/>
      <c r="V91" s="286"/>
      <c r="W91" s="286"/>
      <c r="X91" s="286"/>
      <c r="Y91" s="286"/>
      <c r="Z91" s="286"/>
    </row>
    <row r="92" spans="1:26" customFormat="1" ht="33.75" customHeight="1">
      <c r="A92" s="320">
        <v>87</v>
      </c>
      <c r="B92" s="322"/>
      <c r="C92" s="322"/>
      <c r="D92" s="323"/>
      <c r="E92" s="286"/>
      <c r="F92" s="286"/>
      <c r="G92" s="286"/>
      <c r="H92" s="286"/>
      <c r="I92" s="286"/>
      <c r="J92" s="286"/>
      <c r="K92" s="286"/>
      <c r="L92" s="286"/>
      <c r="M92" s="286"/>
      <c r="N92" s="286"/>
      <c r="O92" s="286"/>
      <c r="P92" s="286"/>
      <c r="Q92" s="286"/>
      <c r="R92" s="286"/>
      <c r="S92" s="286"/>
      <c r="T92" s="286"/>
      <c r="U92" s="286"/>
      <c r="V92" s="286"/>
      <c r="W92" s="286"/>
      <c r="X92" s="286"/>
      <c r="Y92" s="286"/>
      <c r="Z92" s="286"/>
    </row>
    <row r="93" spans="1:26" customFormat="1" ht="33.75" customHeight="1">
      <c r="A93" s="320">
        <v>88</v>
      </c>
      <c r="B93" s="322"/>
      <c r="C93" s="322"/>
      <c r="D93" s="323"/>
      <c r="E93" s="286"/>
      <c r="F93" s="286"/>
      <c r="G93" s="286"/>
      <c r="H93" s="286"/>
      <c r="I93" s="286"/>
      <c r="J93" s="286"/>
      <c r="K93" s="286"/>
      <c r="L93" s="286"/>
      <c r="M93" s="286"/>
      <c r="N93" s="286"/>
      <c r="O93" s="286"/>
      <c r="P93" s="286"/>
      <c r="Q93" s="286"/>
      <c r="R93" s="286"/>
      <c r="S93" s="286"/>
      <c r="T93" s="286"/>
      <c r="U93" s="286"/>
      <c r="V93" s="286"/>
      <c r="W93" s="286"/>
      <c r="X93" s="286"/>
      <c r="Y93" s="286"/>
      <c r="Z93" s="286"/>
    </row>
    <row r="94" spans="1:26" customFormat="1" ht="33.75" customHeight="1">
      <c r="A94" s="320">
        <v>89</v>
      </c>
      <c r="B94" s="322"/>
      <c r="C94" s="322"/>
      <c r="D94" s="323"/>
      <c r="E94" s="286"/>
      <c r="F94" s="286"/>
      <c r="G94" s="286"/>
      <c r="H94" s="286"/>
      <c r="I94" s="286"/>
      <c r="J94" s="286"/>
      <c r="K94" s="286"/>
      <c r="L94" s="286"/>
      <c r="M94" s="286"/>
      <c r="N94" s="286"/>
      <c r="O94" s="286"/>
      <c r="P94" s="286"/>
      <c r="Q94" s="286"/>
      <c r="R94" s="286"/>
      <c r="S94" s="286"/>
      <c r="T94" s="286"/>
      <c r="U94" s="286"/>
      <c r="V94" s="286"/>
      <c r="W94" s="286"/>
      <c r="X94" s="286"/>
      <c r="Y94" s="286"/>
      <c r="Z94" s="286"/>
    </row>
    <row r="95" spans="1:26" customFormat="1" ht="33.75" customHeight="1">
      <c r="A95" s="320">
        <v>90</v>
      </c>
      <c r="B95" s="322"/>
      <c r="C95" s="322"/>
      <c r="D95" s="323"/>
      <c r="E95" s="286"/>
      <c r="F95" s="286"/>
      <c r="G95" s="286"/>
      <c r="H95" s="286"/>
      <c r="I95" s="286"/>
      <c r="J95" s="286"/>
      <c r="K95" s="286"/>
      <c r="L95" s="286"/>
      <c r="M95" s="286"/>
      <c r="N95" s="286"/>
      <c r="O95" s="286"/>
      <c r="P95" s="286"/>
      <c r="Q95" s="286"/>
      <c r="R95" s="286"/>
      <c r="S95" s="286"/>
      <c r="T95" s="286"/>
      <c r="U95" s="286"/>
      <c r="V95" s="286"/>
      <c r="W95" s="286"/>
      <c r="X95" s="286"/>
      <c r="Y95" s="286"/>
      <c r="Z95" s="286"/>
    </row>
    <row r="96" spans="1:26" customFormat="1" ht="33.75" customHeight="1">
      <c r="A96" s="320">
        <v>91</v>
      </c>
      <c r="B96" s="322"/>
      <c r="C96" s="322"/>
      <c r="D96" s="323"/>
      <c r="E96" s="286"/>
      <c r="F96" s="286"/>
      <c r="G96" s="286"/>
      <c r="H96" s="286"/>
      <c r="I96" s="286"/>
      <c r="J96" s="286"/>
      <c r="K96" s="286"/>
      <c r="L96" s="286"/>
      <c r="M96" s="286"/>
      <c r="N96" s="286"/>
      <c r="O96" s="286"/>
      <c r="P96" s="286"/>
      <c r="Q96" s="286"/>
      <c r="R96" s="286"/>
      <c r="S96" s="286"/>
      <c r="T96" s="286"/>
      <c r="U96" s="286"/>
      <c r="V96" s="286"/>
      <c r="W96" s="286"/>
      <c r="X96" s="286"/>
      <c r="Y96" s="286"/>
      <c r="Z96" s="286"/>
    </row>
    <row r="97" spans="1:26" customFormat="1" ht="33.75" customHeight="1">
      <c r="A97" s="320">
        <v>92</v>
      </c>
      <c r="B97" s="322"/>
      <c r="C97" s="322"/>
      <c r="D97" s="323"/>
      <c r="E97" s="286"/>
      <c r="F97" s="286"/>
      <c r="G97" s="286"/>
      <c r="H97" s="286"/>
      <c r="I97" s="286"/>
      <c r="J97" s="286"/>
      <c r="K97" s="286"/>
      <c r="L97" s="286"/>
      <c r="M97" s="286"/>
      <c r="N97" s="286"/>
      <c r="O97" s="286"/>
      <c r="P97" s="286"/>
      <c r="Q97" s="286"/>
      <c r="R97" s="286"/>
      <c r="S97" s="286"/>
      <c r="T97" s="286"/>
      <c r="U97" s="286"/>
      <c r="V97" s="286"/>
      <c r="W97" s="286"/>
      <c r="X97" s="286"/>
      <c r="Y97" s="286"/>
      <c r="Z97" s="286"/>
    </row>
    <row r="98" spans="1:26" customFormat="1" ht="33.75" customHeight="1">
      <c r="A98" s="320">
        <v>93</v>
      </c>
      <c r="B98" s="322"/>
      <c r="C98" s="322"/>
      <c r="D98" s="323"/>
      <c r="E98" s="286"/>
      <c r="F98" s="286"/>
      <c r="G98" s="286"/>
      <c r="H98" s="286"/>
      <c r="I98" s="286"/>
      <c r="J98" s="286"/>
      <c r="K98" s="286"/>
      <c r="L98" s="286"/>
      <c r="M98" s="286"/>
      <c r="N98" s="286"/>
      <c r="O98" s="286"/>
      <c r="P98" s="286"/>
      <c r="Q98" s="286"/>
      <c r="R98" s="286"/>
      <c r="S98" s="286"/>
      <c r="T98" s="286"/>
      <c r="U98" s="286"/>
      <c r="V98" s="286"/>
      <c r="W98" s="286"/>
      <c r="X98" s="286"/>
      <c r="Y98" s="286"/>
      <c r="Z98" s="286"/>
    </row>
    <row r="99" spans="1:26" customFormat="1" ht="33.75" customHeight="1">
      <c r="A99" s="320">
        <v>94</v>
      </c>
      <c r="B99" s="322"/>
      <c r="C99" s="322"/>
      <c r="D99" s="323"/>
      <c r="E99" s="286"/>
      <c r="F99" s="286"/>
      <c r="G99" s="286"/>
      <c r="H99" s="286"/>
      <c r="I99" s="286"/>
      <c r="J99" s="286"/>
      <c r="K99" s="286"/>
      <c r="L99" s="286"/>
      <c r="M99" s="286"/>
      <c r="N99" s="286"/>
      <c r="O99" s="286"/>
      <c r="P99" s="286"/>
      <c r="Q99" s="286"/>
      <c r="R99" s="286"/>
      <c r="S99" s="286"/>
      <c r="T99" s="286"/>
      <c r="U99" s="286"/>
      <c r="V99" s="286"/>
      <c r="W99" s="286"/>
      <c r="X99" s="286"/>
      <c r="Y99" s="286"/>
      <c r="Z99" s="286"/>
    </row>
    <row r="100" spans="1:26" customFormat="1" ht="33.75" customHeight="1">
      <c r="A100" s="320">
        <v>95</v>
      </c>
      <c r="B100" s="322"/>
      <c r="C100" s="322"/>
      <c r="D100" s="323"/>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6"/>
    </row>
    <row r="101" spans="1:26" customFormat="1" ht="33.75" customHeight="1">
      <c r="A101" s="320">
        <v>96</v>
      </c>
      <c r="B101" s="322"/>
      <c r="C101" s="322"/>
      <c r="D101" s="323"/>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row>
    <row r="102" spans="1:26" customFormat="1" ht="33.75" customHeight="1">
      <c r="A102" s="320">
        <v>97</v>
      </c>
      <c r="B102" s="322"/>
      <c r="C102" s="322"/>
      <c r="D102" s="323"/>
      <c r="E102" s="286"/>
      <c r="F102" s="286"/>
      <c r="G102" s="286"/>
      <c r="H102" s="286"/>
      <c r="I102" s="286"/>
      <c r="J102" s="286"/>
      <c r="K102" s="286"/>
      <c r="L102" s="286"/>
      <c r="M102" s="286"/>
      <c r="N102" s="286"/>
      <c r="O102" s="286"/>
      <c r="P102" s="286"/>
      <c r="Q102" s="286"/>
      <c r="R102" s="286"/>
      <c r="S102" s="286"/>
      <c r="T102" s="286"/>
      <c r="U102" s="286"/>
      <c r="V102" s="286"/>
      <c r="W102" s="286"/>
      <c r="X102" s="286"/>
      <c r="Y102" s="286"/>
      <c r="Z102" s="286"/>
    </row>
    <row r="103" spans="1:26" customFormat="1" ht="33.75" customHeight="1">
      <c r="A103" s="320">
        <v>98</v>
      </c>
      <c r="B103" s="322"/>
      <c r="C103" s="322"/>
      <c r="D103" s="323"/>
      <c r="E103" s="286"/>
      <c r="F103" s="286"/>
      <c r="G103" s="286"/>
      <c r="H103" s="286"/>
      <c r="I103" s="286"/>
      <c r="J103" s="286"/>
      <c r="K103" s="286"/>
      <c r="L103" s="286"/>
      <c r="M103" s="286"/>
      <c r="N103" s="286"/>
      <c r="O103" s="286"/>
      <c r="P103" s="286"/>
      <c r="Q103" s="286"/>
      <c r="R103" s="286"/>
      <c r="S103" s="286"/>
      <c r="T103" s="286"/>
      <c r="U103" s="286"/>
      <c r="V103" s="286"/>
      <c r="W103" s="286"/>
      <c r="X103" s="286"/>
      <c r="Y103" s="286"/>
      <c r="Z103" s="286"/>
    </row>
    <row r="104" spans="1:26" customFormat="1" ht="33.75" customHeight="1">
      <c r="A104" s="320">
        <v>99</v>
      </c>
      <c r="B104" s="322"/>
      <c r="C104" s="322"/>
      <c r="D104" s="323"/>
      <c r="E104" s="286"/>
      <c r="F104" s="286"/>
      <c r="G104" s="286"/>
      <c r="H104" s="286"/>
      <c r="I104" s="286"/>
      <c r="J104" s="286"/>
      <c r="K104" s="286"/>
      <c r="L104" s="286"/>
      <c r="M104" s="286"/>
      <c r="N104" s="286"/>
      <c r="O104" s="286"/>
      <c r="P104" s="286"/>
      <c r="Q104" s="286"/>
      <c r="R104" s="286"/>
      <c r="S104" s="286"/>
      <c r="T104" s="286"/>
      <c r="U104" s="286"/>
      <c r="V104" s="286"/>
      <c r="W104" s="286"/>
      <c r="X104" s="286"/>
      <c r="Y104" s="286"/>
      <c r="Z104" s="286"/>
    </row>
    <row r="105" spans="1:26" customFormat="1" ht="33.75" customHeight="1">
      <c r="A105" s="320">
        <v>100</v>
      </c>
      <c r="B105" s="322"/>
      <c r="C105" s="322"/>
      <c r="D105" s="323"/>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row>
    <row r="106" spans="1:26" customFormat="1" ht="33.75" customHeight="1">
      <c r="A106" s="320">
        <v>101</v>
      </c>
      <c r="B106" s="322"/>
      <c r="C106" s="322"/>
      <c r="D106" s="323"/>
      <c r="E106" s="286"/>
      <c r="F106" s="286"/>
      <c r="G106" s="286"/>
      <c r="H106" s="286"/>
      <c r="I106" s="286"/>
      <c r="J106" s="286"/>
      <c r="K106" s="286"/>
      <c r="L106" s="286"/>
      <c r="M106" s="286"/>
      <c r="N106" s="286"/>
      <c r="O106" s="286"/>
      <c r="P106" s="286"/>
      <c r="Q106" s="286"/>
      <c r="R106" s="286"/>
      <c r="S106" s="286"/>
      <c r="T106" s="286"/>
      <c r="U106" s="286"/>
      <c r="V106" s="286"/>
      <c r="W106" s="286"/>
      <c r="X106" s="286"/>
      <c r="Y106" s="286"/>
      <c r="Z106" s="286"/>
    </row>
    <row r="107" spans="1:26" customFormat="1" ht="33.75" customHeight="1">
      <c r="A107" s="320">
        <v>102</v>
      </c>
      <c r="B107" s="322"/>
      <c r="C107" s="322"/>
      <c r="D107" s="323"/>
      <c r="E107" s="286"/>
      <c r="F107" s="286"/>
      <c r="G107" s="286"/>
      <c r="H107" s="286"/>
      <c r="I107" s="286"/>
      <c r="J107" s="286"/>
      <c r="K107" s="286"/>
      <c r="L107" s="286"/>
      <c r="M107" s="286"/>
      <c r="N107" s="286"/>
      <c r="O107" s="286"/>
      <c r="P107" s="286"/>
      <c r="Q107" s="286"/>
      <c r="R107" s="286"/>
      <c r="S107" s="286"/>
      <c r="T107" s="286"/>
      <c r="U107" s="286"/>
      <c r="V107" s="286"/>
      <c r="W107" s="286"/>
      <c r="X107" s="286"/>
      <c r="Y107" s="286"/>
      <c r="Z107" s="286"/>
    </row>
    <row r="108" spans="1:26" customFormat="1" ht="33.75" customHeight="1">
      <c r="A108" s="320">
        <v>103</v>
      </c>
      <c r="B108" s="322"/>
      <c r="C108" s="322"/>
      <c r="D108" s="323"/>
      <c r="E108" s="286"/>
      <c r="F108" s="286"/>
      <c r="G108" s="286"/>
      <c r="H108" s="286"/>
      <c r="I108" s="286"/>
      <c r="J108" s="286"/>
      <c r="K108" s="286"/>
      <c r="L108" s="286"/>
      <c r="M108" s="286"/>
      <c r="N108" s="286"/>
      <c r="O108" s="286"/>
      <c r="P108" s="286"/>
      <c r="Q108" s="286"/>
      <c r="R108" s="286"/>
      <c r="S108" s="286"/>
      <c r="T108" s="286"/>
      <c r="U108" s="286"/>
      <c r="V108" s="286"/>
      <c r="W108" s="286"/>
      <c r="X108" s="286"/>
      <c r="Y108" s="286"/>
      <c r="Z108" s="286"/>
    </row>
    <row r="109" spans="1:26" customFormat="1" ht="33.75" customHeight="1">
      <c r="A109" s="320">
        <v>104</v>
      </c>
      <c r="B109" s="322"/>
      <c r="C109" s="322"/>
      <c r="D109" s="323"/>
      <c r="E109" s="286"/>
      <c r="F109" s="286"/>
      <c r="G109" s="286"/>
      <c r="H109" s="286"/>
      <c r="I109" s="286"/>
      <c r="J109" s="286"/>
      <c r="K109" s="286"/>
      <c r="L109" s="286"/>
      <c r="M109" s="286"/>
      <c r="N109" s="286"/>
      <c r="O109" s="286"/>
      <c r="P109" s="286"/>
      <c r="Q109" s="286"/>
      <c r="R109" s="286"/>
      <c r="S109" s="286"/>
      <c r="T109" s="286"/>
      <c r="U109" s="286"/>
      <c r="V109" s="286"/>
      <c r="W109" s="286"/>
      <c r="X109" s="286"/>
      <c r="Y109" s="286"/>
      <c r="Z109" s="286"/>
    </row>
    <row r="110" spans="1:26" customFormat="1" ht="33.75" customHeight="1">
      <c r="A110" s="320">
        <v>105</v>
      </c>
      <c r="B110" s="322"/>
      <c r="C110" s="322"/>
      <c r="D110" s="323"/>
      <c r="E110" s="286"/>
      <c r="F110" s="286"/>
      <c r="G110" s="286"/>
      <c r="H110" s="286"/>
      <c r="I110" s="286"/>
      <c r="J110" s="286"/>
      <c r="K110" s="286"/>
      <c r="L110" s="286"/>
      <c r="M110" s="286"/>
      <c r="N110" s="286"/>
      <c r="O110" s="286"/>
      <c r="P110" s="286"/>
      <c r="Q110" s="286"/>
      <c r="R110" s="286"/>
      <c r="S110" s="286"/>
      <c r="T110" s="286"/>
      <c r="U110" s="286"/>
      <c r="V110" s="286"/>
      <c r="W110" s="286"/>
      <c r="X110" s="286"/>
      <c r="Y110" s="286"/>
      <c r="Z110" s="286"/>
    </row>
    <row r="111" spans="1:26" customFormat="1" ht="33.75" customHeight="1">
      <c r="A111" s="320">
        <v>106</v>
      </c>
      <c r="B111" s="322"/>
      <c r="C111" s="322"/>
      <c r="D111" s="323"/>
      <c r="E111" s="286"/>
      <c r="F111" s="286"/>
      <c r="G111" s="286"/>
      <c r="H111" s="286"/>
      <c r="I111" s="286"/>
      <c r="J111" s="286"/>
      <c r="K111" s="286"/>
      <c r="L111" s="286"/>
      <c r="M111" s="286"/>
      <c r="N111" s="286"/>
      <c r="O111" s="286"/>
      <c r="P111" s="286"/>
      <c r="Q111" s="286"/>
      <c r="R111" s="286"/>
      <c r="S111" s="286"/>
      <c r="T111" s="286"/>
      <c r="U111" s="286"/>
      <c r="V111" s="286"/>
      <c r="W111" s="286"/>
      <c r="X111" s="286"/>
      <c r="Y111" s="286"/>
      <c r="Z111" s="286"/>
    </row>
    <row r="112" spans="1:26" customFormat="1" ht="33.75" customHeight="1">
      <c r="A112" s="320">
        <v>107</v>
      </c>
      <c r="B112" s="322"/>
      <c r="C112" s="322"/>
      <c r="D112" s="323"/>
      <c r="E112" s="286"/>
      <c r="F112" s="286"/>
      <c r="G112" s="286"/>
      <c r="H112" s="286"/>
      <c r="I112" s="286"/>
      <c r="J112" s="286"/>
      <c r="K112" s="286"/>
      <c r="L112" s="286"/>
      <c r="M112" s="286"/>
      <c r="N112" s="286"/>
      <c r="O112" s="286"/>
      <c r="P112" s="286"/>
      <c r="Q112" s="286"/>
      <c r="R112" s="286"/>
      <c r="S112" s="286"/>
      <c r="T112" s="286"/>
      <c r="U112" s="286"/>
      <c r="V112" s="286"/>
      <c r="W112" s="286"/>
      <c r="X112" s="286"/>
      <c r="Y112" s="286"/>
      <c r="Z112" s="286"/>
    </row>
    <row r="113" spans="1:26" customFormat="1" ht="33.75" customHeight="1">
      <c r="A113" s="320">
        <v>108</v>
      </c>
      <c r="B113" s="322"/>
      <c r="C113" s="322"/>
      <c r="D113" s="323"/>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row>
    <row r="114" spans="1:26" ht="33.75" customHeight="1">
      <c r="A114" s="320">
        <v>109</v>
      </c>
      <c r="B114" s="322"/>
      <c r="C114" s="322"/>
      <c r="D114" s="323"/>
    </row>
    <row r="115" spans="1:26" ht="33.75" customHeight="1">
      <c r="A115" s="320">
        <v>110</v>
      </c>
      <c r="B115" s="322"/>
      <c r="C115" s="322"/>
      <c r="D115" s="323"/>
    </row>
    <row r="116" spans="1:26" ht="33.75" customHeight="1">
      <c r="A116" s="320">
        <v>111</v>
      </c>
      <c r="B116" s="322"/>
      <c r="C116" s="322"/>
      <c r="D116" s="323"/>
    </row>
    <row r="117" spans="1:26" ht="33.75" customHeight="1">
      <c r="A117" s="320">
        <v>112</v>
      </c>
      <c r="B117" s="322"/>
      <c r="C117" s="322"/>
      <c r="D117" s="323"/>
    </row>
    <row r="118" spans="1:26" ht="33.75" customHeight="1">
      <c r="A118" s="320">
        <v>113</v>
      </c>
      <c r="B118" s="322"/>
      <c r="C118" s="322"/>
      <c r="D118" s="323"/>
    </row>
    <row r="119" spans="1:26" ht="33.75" customHeight="1">
      <c r="A119" s="320">
        <v>114</v>
      </c>
      <c r="B119" s="322"/>
      <c r="C119" s="322"/>
      <c r="D119" s="323"/>
    </row>
    <row r="120" spans="1:26" ht="33.75" customHeight="1">
      <c r="A120" s="320">
        <v>115</v>
      </c>
      <c r="B120" s="322"/>
      <c r="C120" s="322"/>
      <c r="D120" s="323"/>
    </row>
    <row r="121" spans="1:26" ht="33.75" customHeight="1">
      <c r="A121" s="320">
        <v>116</v>
      </c>
      <c r="B121" s="322"/>
      <c r="C121" s="322"/>
      <c r="D121" s="323"/>
    </row>
    <row r="122" spans="1:26" ht="33.75" customHeight="1">
      <c r="A122" s="320">
        <v>117</v>
      </c>
      <c r="B122" s="322"/>
      <c r="C122" s="322"/>
      <c r="D122" s="323"/>
    </row>
    <row r="123" spans="1:26" ht="33.75" customHeight="1">
      <c r="A123" s="320">
        <v>118</v>
      </c>
      <c r="B123" s="322"/>
      <c r="C123" s="322"/>
      <c r="D123" s="323"/>
    </row>
    <row r="124" spans="1:26" ht="33.75" customHeight="1">
      <c r="A124" s="320">
        <v>119</v>
      </c>
      <c r="B124" s="322"/>
      <c r="C124" s="322"/>
      <c r="D124" s="323"/>
    </row>
    <row r="125" spans="1:26" ht="33.75" customHeight="1">
      <c r="A125" s="320">
        <v>120</v>
      </c>
      <c r="B125" s="322"/>
      <c r="C125" s="322"/>
      <c r="D125" s="323"/>
    </row>
    <row r="126" spans="1:26" ht="33.75" customHeight="1">
      <c r="A126" s="320">
        <v>121</v>
      </c>
      <c r="B126" s="322"/>
      <c r="C126" s="322"/>
      <c r="D126" s="323"/>
    </row>
    <row r="127" spans="1:26" ht="33.75" customHeight="1">
      <c r="A127" s="320">
        <v>122</v>
      </c>
      <c r="B127" s="322"/>
      <c r="C127" s="322"/>
      <c r="D127" s="323"/>
    </row>
    <row r="128" spans="1:26" ht="33.75" customHeight="1">
      <c r="A128" s="320">
        <v>123</v>
      </c>
      <c r="B128" s="322"/>
      <c r="C128" s="322"/>
      <c r="D128" s="323"/>
    </row>
    <row r="129" spans="1:4" ht="33.75" customHeight="1">
      <c r="A129" s="320">
        <v>124</v>
      </c>
      <c r="B129" s="322"/>
      <c r="C129" s="322"/>
      <c r="D129" s="323"/>
    </row>
    <row r="130" spans="1:4" ht="33.75" customHeight="1">
      <c r="A130" s="320">
        <v>125</v>
      </c>
      <c r="B130" s="322"/>
      <c r="C130" s="322"/>
      <c r="D130" s="323"/>
    </row>
    <row r="131" spans="1:4" ht="33.75" customHeight="1">
      <c r="A131" s="320">
        <v>126</v>
      </c>
      <c r="B131" s="322"/>
      <c r="C131" s="322"/>
      <c r="D131" s="323"/>
    </row>
    <row r="132" spans="1:4" ht="33.75" customHeight="1">
      <c r="A132" s="320">
        <v>127</v>
      </c>
      <c r="B132" s="322"/>
      <c r="C132" s="322"/>
      <c r="D132" s="323"/>
    </row>
    <row r="133" spans="1:4" ht="33.75" customHeight="1">
      <c r="A133" s="320">
        <v>128</v>
      </c>
      <c r="B133" s="322"/>
      <c r="C133" s="322"/>
      <c r="D133" s="323"/>
    </row>
    <row r="134" spans="1:4" ht="33.75" customHeight="1">
      <c r="A134" s="320">
        <v>129</v>
      </c>
      <c r="B134" s="322"/>
      <c r="C134" s="322"/>
      <c r="D134" s="323"/>
    </row>
    <row r="135" spans="1:4" ht="33.75" customHeight="1">
      <c r="A135" s="320">
        <v>130</v>
      </c>
      <c r="B135" s="322"/>
      <c r="C135" s="322"/>
      <c r="D135" s="323"/>
    </row>
    <row r="136" spans="1:4" ht="33.75" customHeight="1">
      <c r="A136" s="320">
        <v>131</v>
      </c>
      <c r="B136" s="322"/>
      <c r="C136" s="322"/>
      <c r="D136" s="323"/>
    </row>
    <row r="137" spans="1:4" ht="33.75" customHeight="1">
      <c r="A137" s="320">
        <v>132</v>
      </c>
      <c r="B137" s="322"/>
      <c r="C137" s="322"/>
      <c r="D137" s="323"/>
    </row>
    <row r="138" spans="1:4" ht="33.75" customHeight="1">
      <c r="A138" s="320">
        <v>133</v>
      </c>
      <c r="B138" s="322"/>
      <c r="C138" s="322"/>
      <c r="D138" s="323"/>
    </row>
    <row r="139" spans="1:4" ht="33.75" customHeight="1">
      <c r="A139" s="320">
        <v>134</v>
      </c>
      <c r="B139" s="322"/>
      <c r="C139" s="322"/>
      <c r="D139" s="323"/>
    </row>
    <row r="140" spans="1:4" ht="33.75" customHeight="1">
      <c r="A140" s="320">
        <v>135</v>
      </c>
      <c r="B140" s="322"/>
      <c r="C140" s="322"/>
      <c r="D140" s="323"/>
    </row>
    <row r="141" spans="1:4" ht="33.75" customHeight="1">
      <c r="A141" s="320">
        <v>136</v>
      </c>
      <c r="B141" s="322"/>
      <c r="C141" s="322"/>
      <c r="D141" s="323"/>
    </row>
    <row r="142" spans="1:4" ht="33.75" customHeight="1">
      <c r="A142" s="320">
        <v>137</v>
      </c>
      <c r="B142" s="322"/>
      <c r="C142" s="322"/>
      <c r="D142" s="323"/>
    </row>
    <row r="143" spans="1:4" ht="33.75" customHeight="1">
      <c r="A143" s="320">
        <v>138</v>
      </c>
      <c r="B143" s="322"/>
      <c r="C143" s="322"/>
      <c r="D143" s="323"/>
    </row>
    <row r="144" spans="1:4" ht="33.75" customHeight="1">
      <c r="A144" s="320">
        <v>139</v>
      </c>
      <c r="B144" s="322"/>
      <c r="C144" s="322"/>
      <c r="D144" s="323"/>
    </row>
    <row r="145" spans="1:4" ht="33.75" customHeight="1">
      <c r="A145" s="320">
        <v>140</v>
      </c>
      <c r="B145" s="322"/>
      <c r="C145" s="322"/>
      <c r="D145" s="323"/>
    </row>
    <row r="146" spans="1:4" ht="33.75" customHeight="1">
      <c r="A146" s="320">
        <v>141</v>
      </c>
      <c r="B146" s="322"/>
      <c r="C146" s="322"/>
      <c r="D146" s="323"/>
    </row>
    <row r="147" spans="1:4" ht="33.75" customHeight="1">
      <c r="A147" s="320">
        <v>142</v>
      </c>
      <c r="B147" s="322"/>
      <c r="C147" s="322"/>
      <c r="D147" s="323"/>
    </row>
    <row r="148" spans="1:4" ht="33.75" customHeight="1">
      <c r="A148" s="320">
        <v>143</v>
      </c>
      <c r="B148" s="322"/>
      <c r="C148" s="322"/>
      <c r="D148" s="323"/>
    </row>
    <row r="149" spans="1:4" ht="33.75" customHeight="1">
      <c r="A149" s="320">
        <v>144</v>
      </c>
      <c r="B149" s="322"/>
      <c r="C149" s="322"/>
      <c r="D149" s="323"/>
    </row>
    <row r="150" spans="1:4" ht="33.75" customHeight="1">
      <c r="A150" s="320">
        <v>145</v>
      </c>
      <c r="B150" s="322"/>
      <c r="C150" s="322"/>
      <c r="D150" s="323"/>
    </row>
    <row r="151" spans="1:4" ht="33.75" customHeight="1">
      <c r="A151" s="320">
        <v>146</v>
      </c>
      <c r="B151" s="322"/>
      <c r="C151" s="322"/>
      <c r="D151" s="323"/>
    </row>
    <row r="152" spans="1:4" ht="33.75" customHeight="1">
      <c r="A152" s="320">
        <v>147</v>
      </c>
      <c r="B152" s="322"/>
      <c r="C152" s="322"/>
      <c r="D152" s="323"/>
    </row>
    <row r="153" spans="1:4" ht="33.75" customHeight="1">
      <c r="A153" s="320">
        <v>148</v>
      </c>
      <c r="B153" s="322"/>
      <c r="C153" s="322"/>
      <c r="D153" s="323"/>
    </row>
    <row r="154" spans="1:4" ht="33.75" customHeight="1">
      <c r="A154" s="320">
        <v>149</v>
      </c>
      <c r="B154" s="322"/>
      <c r="C154" s="322"/>
      <c r="D154" s="323"/>
    </row>
    <row r="155" spans="1:4" ht="33.75" customHeight="1">
      <c r="A155" s="320">
        <v>150</v>
      </c>
      <c r="B155" s="322"/>
      <c r="C155" s="322"/>
      <c r="D155" s="323"/>
    </row>
    <row r="156" spans="1:4" ht="33.75" customHeight="1">
      <c r="A156" s="320">
        <v>151</v>
      </c>
      <c r="B156" s="322"/>
      <c r="C156" s="322"/>
      <c r="D156" s="323"/>
    </row>
    <row r="157" spans="1:4" ht="33.75" customHeight="1">
      <c r="A157" s="320">
        <v>152</v>
      </c>
      <c r="B157" s="322"/>
      <c r="C157" s="322"/>
      <c r="D157" s="323"/>
    </row>
    <row r="158" spans="1:4" ht="33.75" customHeight="1">
      <c r="A158" s="320">
        <v>153</v>
      </c>
      <c r="B158" s="322"/>
      <c r="C158" s="322"/>
      <c r="D158" s="323"/>
    </row>
    <row r="159" spans="1:4" ht="33.75" customHeight="1">
      <c r="A159" s="320">
        <v>154</v>
      </c>
      <c r="B159" s="322"/>
      <c r="C159" s="322"/>
      <c r="D159" s="323"/>
    </row>
    <row r="160" spans="1:4" ht="33.75" customHeight="1">
      <c r="A160" s="320">
        <v>155</v>
      </c>
      <c r="B160" s="322"/>
      <c r="C160" s="322"/>
      <c r="D160" s="323"/>
    </row>
    <row r="161" spans="1:4" ht="33.75" customHeight="1">
      <c r="A161" s="320">
        <v>156</v>
      </c>
      <c r="B161" s="322"/>
      <c r="C161" s="322"/>
      <c r="D161" s="323"/>
    </row>
    <row r="162" spans="1:4" ht="33.75" customHeight="1">
      <c r="A162" s="320">
        <v>157</v>
      </c>
      <c r="B162" s="322"/>
      <c r="C162" s="322"/>
      <c r="D162" s="323"/>
    </row>
    <row r="163" spans="1:4" ht="33.75" customHeight="1">
      <c r="A163" s="320">
        <v>158</v>
      </c>
      <c r="B163" s="322"/>
      <c r="C163" s="322"/>
      <c r="D163" s="323"/>
    </row>
    <row r="164" spans="1:4" ht="33.75" customHeight="1">
      <c r="A164" s="320">
        <v>159</v>
      </c>
      <c r="B164" s="322"/>
      <c r="C164" s="322"/>
      <c r="D164" s="323"/>
    </row>
    <row r="165" spans="1:4" ht="33.75" customHeight="1">
      <c r="A165" s="320">
        <v>160</v>
      </c>
      <c r="B165" s="322"/>
      <c r="C165" s="322"/>
      <c r="D165" s="323"/>
    </row>
    <row r="166" spans="1:4" ht="33.75" customHeight="1">
      <c r="A166" s="320">
        <v>161</v>
      </c>
      <c r="B166" s="322"/>
      <c r="C166" s="322"/>
      <c r="D166" s="323"/>
    </row>
    <row r="167" spans="1:4" ht="33.75" customHeight="1">
      <c r="A167" s="320">
        <v>162</v>
      </c>
      <c r="B167" s="322"/>
      <c r="C167" s="322"/>
      <c r="D167" s="323"/>
    </row>
    <row r="168" spans="1:4" ht="33.75" customHeight="1">
      <c r="A168" s="320">
        <v>163</v>
      </c>
      <c r="B168" s="322"/>
      <c r="C168" s="322"/>
      <c r="D168" s="323"/>
    </row>
    <row r="169" spans="1:4" ht="33.75" customHeight="1">
      <c r="A169" s="320">
        <v>164</v>
      </c>
      <c r="B169" s="322"/>
      <c r="C169" s="322"/>
      <c r="D169" s="323"/>
    </row>
    <row r="170" spans="1:4" ht="33.75" customHeight="1">
      <c r="A170" s="320">
        <v>165</v>
      </c>
      <c r="B170" s="322"/>
      <c r="C170" s="322"/>
      <c r="D170" s="323"/>
    </row>
    <row r="171" spans="1:4" ht="33.75" customHeight="1">
      <c r="A171" s="320">
        <v>166</v>
      </c>
      <c r="B171" s="322"/>
      <c r="C171" s="322"/>
      <c r="D171" s="323"/>
    </row>
    <row r="172" spans="1:4" ht="33.75" customHeight="1">
      <c r="A172" s="320">
        <v>167</v>
      </c>
      <c r="B172" s="322"/>
      <c r="C172" s="322"/>
      <c r="D172" s="323"/>
    </row>
    <row r="173" spans="1:4" ht="33.75" customHeight="1">
      <c r="A173" s="320">
        <v>168</v>
      </c>
      <c r="B173" s="322"/>
      <c r="C173" s="322"/>
      <c r="D173" s="323"/>
    </row>
    <row r="174" spans="1:4" ht="33.75" customHeight="1">
      <c r="A174" s="320">
        <v>169</v>
      </c>
      <c r="B174" s="322"/>
      <c r="C174" s="322"/>
      <c r="D174" s="323"/>
    </row>
    <row r="175" spans="1:4" ht="33.75" customHeight="1">
      <c r="A175" s="320">
        <v>170</v>
      </c>
      <c r="B175" s="322"/>
      <c r="C175" s="322"/>
      <c r="D175" s="323"/>
    </row>
    <row r="176" spans="1:4" ht="33.75" customHeight="1">
      <c r="A176" s="320">
        <v>171</v>
      </c>
      <c r="B176" s="322"/>
      <c r="C176" s="322"/>
      <c r="D176" s="323"/>
    </row>
    <row r="177" spans="1:4" ht="33.75" customHeight="1">
      <c r="A177" s="320">
        <v>172</v>
      </c>
      <c r="B177" s="322"/>
      <c r="C177" s="322"/>
      <c r="D177" s="323"/>
    </row>
    <row r="178" spans="1:4" ht="33.75" customHeight="1">
      <c r="A178" s="320">
        <v>173</v>
      </c>
      <c r="B178" s="322"/>
      <c r="C178" s="322"/>
      <c r="D178" s="323"/>
    </row>
    <row r="179" spans="1:4" ht="33.75" customHeight="1">
      <c r="A179" s="320">
        <v>174</v>
      </c>
      <c r="B179" s="322"/>
      <c r="C179" s="322"/>
      <c r="D179" s="323"/>
    </row>
    <row r="180" spans="1:4" ht="33.75" customHeight="1">
      <c r="A180" s="320">
        <v>175</v>
      </c>
      <c r="B180" s="322"/>
      <c r="C180" s="322"/>
      <c r="D180" s="323"/>
    </row>
    <row r="181" spans="1:4" ht="33.75" customHeight="1">
      <c r="A181" s="320">
        <v>176</v>
      </c>
      <c r="B181" s="322"/>
      <c r="C181" s="322"/>
      <c r="D181" s="323"/>
    </row>
    <row r="182" spans="1:4" ht="33.75" customHeight="1">
      <c r="A182" s="320">
        <v>177</v>
      </c>
      <c r="B182" s="322"/>
      <c r="C182" s="322"/>
      <c r="D182" s="323"/>
    </row>
    <row r="183" spans="1:4" ht="33.75" customHeight="1">
      <c r="A183" s="320">
        <v>178</v>
      </c>
      <c r="B183" s="322"/>
      <c r="C183" s="322"/>
      <c r="D183" s="323"/>
    </row>
    <row r="184" spans="1:4" ht="33.75" customHeight="1">
      <c r="A184" s="320">
        <v>179</v>
      </c>
      <c r="B184" s="322"/>
      <c r="C184" s="322"/>
      <c r="D184" s="323"/>
    </row>
    <row r="185" spans="1:4" ht="33.75" customHeight="1">
      <c r="A185" s="320">
        <v>180</v>
      </c>
      <c r="B185" s="322"/>
      <c r="C185" s="322"/>
      <c r="D185" s="323"/>
    </row>
    <row r="186" spans="1:4" ht="33.75" customHeight="1">
      <c r="A186" s="320">
        <v>181</v>
      </c>
      <c r="B186" s="322"/>
      <c r="C186" s="322"/>
      <c r="D186" s="323"/>
    </row>
    <row r="187" spans="1:4" ht="33.75" customHeight="1">
      <c r="A187" s="320">
        <v>182</v>
      </c>
      <c r="B187" s="322"/>
      <c r="C187" s="322"/>
      <c r="D187" s="323"/>
    </row>
    <row r="188" spans="1:4" ht="33.75" customHeight="1">
      <c r="A188" s="320">
        <v>183</v>
      </c>
      <c r="B188" s="322"/>
      <c r="C188" s="322"/>
      <c r="D188" s="323"/>
    </row>
    <row r="189" spans="1:4" ht="33.75" customHeight="1">
      <c r="A189" s="320">
        <v>184</v>
      </c>
      <c r="B189" s="322"/>
      <c r="C189" s="322"/>
      <c r="D189" s="323"/>
    </row>
    <row r="190" spans="1:4" ht="33.75" customHeight="1">
      <c r="A190" s="320">
        <v>185</v>
      </c>
      <c r="B190" s="322"/>
      <c r="C190" s="322"/>
      <c r="D190" s="323"/>
    </row>
    <row r="191" spans="1:4" ht="33.75" customHeight="1">
      <c r="A191" s="320">
        <v>186</v>
      </c>
      <c r="B191" s="322"/>
      <c r="C191" s="322"/>
      <c r="D191" s="323"/>
    </row>
    <row r="192" spans="1:4" ht="33.75" customHeight="1">
      <c r="A192" s="320">
        <v>187</v>
      </c>
      <c r="B192" s="322"/>
      <c r="C192" s="322"/>
      <c r="D192" s="323"/>
    </row>
    <row r="193" spans="1:4" ht="33.75" customHeight="1">
      <c r="A193" s="320">
        <v>188</v>
      </c>
      <c r="B193" s="322"/>
      <c r="C193" s="322"/>
      <c r="D193" s="323"/>
    </row>
    <row r="194" spans="1:4" ht="33.75" customHeight="1">
      <c r="A194" s="320">
        <v>189</v>
      </c>
      <c r="B194" s="322"/>
      <c r="C194" s="322"/>
      <c r="D194" s="323"/>
    </row>
    <row r="195" spans="1:4" ht="33.75" customHeight="1">
      <c r="A195" s="320">
        <v>190</v>
      </c>
      <c r="B195" s="322"/>
      <c r="C195" s="322"/>
      <c r="D195" s="323"/>
    </row>
    <row r="196" spans="1:4" ht="33.75" customHeight="1">
      <c r="A196" s="320">
        <v>191</v>
      </c>
      <c r="B196" s="322"/>
      <c r="C196" s="322"/>
      <c r="D196" s="323"/>
    </row>
    <row r="197" spans="1:4" ht="33.75" customHeight="1">
      <c r="A197" s="320">
        <v>192</v>
      </c>
      <c r="B197" s="322"/>
      <c r="C197" s="322"/>
      <c r="D197" s="323"/>
    </row>
    <row r="198" spans="1:4" ht="33.75" customHeight="1">
      <c r="A198" s="320">
        <v>193</v>
      </c>
      <c r="B198" s="322"/>
      <c r="C198" s="322"/>
      <c r="D198" s="323"/>
    </row>
    <row r="199" spans="1:4" ht="33.75" customHeight="1">
      <c r="A199" s="320">
        <v>194</v>
      </c>
      <c r="B199" s="322"/>
      <c r="C199" s="322"/>
      <c r="D199" s="323"/>
    </row>
    <row r="200" spans="1:4" ht="33.75" customHeight="1">
      <c r="A200" s="320">
        <v>195</v>
      </c>
      <c r="B200" s="322"/>
      <c r="C200" s="322"/>
      <c r="D200" s="323"/>
    </row>
    <row r="201" spans="1:4" ht="33.75" customHeight="1">
      <c r="A201" s="320">
        <v>196</v>
      </c>
      <c r="B201" s="322"/>
      <c r="C201" s="322"/>
      <c r="D201" s="323"/>
    </row>
    <row r="202" spans="1:4" ht="33.75" customHeight="1">
      <c r="A202" s="320">
        <v>197</v>
      </c>
      <c r="B202" s="322"/>
      <c r="C202" s="322"/>
      <c r="D202" s="323"/>
    </row>
    <row r="203" spans="1:4" ht="33.75" customHeight="1">
      <c r="A203" s="320">
        <v>198</v>
      </c>
      <c r="B203" s="322"/>
      <c r="C203" s="322"/>
      <c r="D203" s="323"/>
    </row>
    <row r="204" spans="1:4" ht="33.75" customHeight="1">
      <c r="A204" s="320">
        <v>199</v>
      </c>
      <c r="B204" s="322"/>
      <c r="C204" s="322"/>
      <c r="D204" s="323"/>
    </row>
    <row r="205" spans="1:4" ht="33.75" customHeight="1">
      <c r="A205" s="320">
        <v>200</v>
      </c>
      <c r="B205" s="322"/>
      <c r="C205" s="322"/>
      <c r="D205" s="323"/>
    </row>
  </sheetData>
  <sheetProtection algorithmName="SHA-512" hashValue="zFa6m2qlymezxbJSpJ1k70VA3FaOIYOgk4XzwXuC3yX6Fuv+FO7lb1Qt44Q58Uvd7Csl3IcFhaxpnL759sUIWQ==" saltValue="PsctS3x5aJsM+DOUBewNsA==" spinCount="100000" sheet="1" objects="1" scenarios="1"/>
  <protectedRanges>
    <protectedRange sqref="B6:D205" name="Tabel 3b6"/>
  </protectedRanges>
  <mergeCells count="2">
    <mergeCell ref="F6:J6"/>
    <mergeCell ref="F7:I7"/>
  </mergeCells>
  <dataValidations xWindow="488" yWindow="324" count="1">
    <dataValidation type="decimal" operator="greaterThanOrEqual" allowBlank="1" showDropDown="1" showInputMessage="1" showErrorMessage="1" prompt="Data harus diisi dalam bentuk angka" sqref="D6:D205" xr:uid="{C58D77AD-178B-4869-B273-F19716124D4B}">
      <formula1>0</formula1>
    </dataValidation>
  </dataValidations>
  <hyperlinks>
    <hyperlink ref="E1" location="'Daftar Tabel'!A1" display="&lt;&lt;&lt; Daftar Tabel"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1"/>
  <sheetViews>
    <sheetView zoomScaleNormal="100" workbookViewId="0">
      <pane xSplit="1" ySplit="3" topLeftCell="B37" activePane="bottomRight" state="frozen"/>
      <selection activeCell="O19" sqref="O19"/>
      <selection pane="topRight" activeCell="O19" sqref="O19"/>
      <selection pane="bottomLeft" activeCell="O19" sqref="O19"/>
      <selection pane="bottomRight" activeCell="O19" sqref="O19"/>
    </sheetView>
  </sheetViews>
  <sheetFormatPr defaultColWidth="8.85546875" defaultRowHeight="15"/>
  <cols>
    <col min="1" max="1" width="5.5703125" customWidth="1"/>
    <col min="2" max="2" width="57.5703125" customWidth="1"/>
    <col min="3" max="3" width="12.85546875" customWidth="1"/>
    <col min="5" max="7" width="6.42578125" customWidth="1"/>
    <col min="8" max="8" width="9.85546875" bestFit="1" customWidth="1"/>
  </cols>
  <sheetData>
    <row r="1" spans="1:8">
      <c r="A1" s="57" t="s">
        <v>273</v>
      </c>
    </row>
    <row r="3" spans="1:8" ht="30" customHeight="1">
      <c r="A3" s="58" t="s">
        <v>112</v>
      </c>
      <c r="B3" s="58" t="s">
        <v>274</v>
      </c>
      <c r="C3" s="58" t="s">
        <v>275</v>
      </c>
      <c r="E3" s="61" t="s">
        <v>340</v>
      </c>
      <c r="G3" s="67" t="s">
        <v>356</v>
      </c>
    </row>
    <row r="4" spans="1:8" s="3" customFormat="1" ht="15.75">
      <c r="A4" s="52"/>
      <c r="B4" s="59" t="s">
        <v>276</v>
      </c>
      <c r="C4" s="300" t="s">
        <v>277</v>
      </c>
      <c r="E4" s="65" t="s">
        <v>332</v>
      </c>
      <c r="G4" s="65" t="s">
        <v>332</v>
      </c>
      <c r="H4" s="3" t="s">
        <v>357</v>
      </c>
    </row>
    <row r="5" spans="1:8" s="3" customFormat="1" ht="15.75">
      <c r="A5" s="52">
        <v>1</v>
      </c>
      <c r="B5" s="59" t="s">
        <v>319</v>
      </c>
      <c r="C5" s="301" t="s">
        <v>322</v>
      </c>
      <c r="E5" s="65" t="s">
        <v>332</v>
      </c>
      <c r="G5" s="64"/>
      <c r="H5" s="3" t="s">
        <v>358</v>
      </c>
    </row>
    <row r="6" spans="1:8" s="3" customFormat="1" ht="15.75">
      <c r="A6" s="52">
        <v>2</v>
      </c>
      <c r="B6" s="59" t="s">
        <v>320</v>
      </c>
      <c r="C6" s="301" t="s">
        <v>323</v>
      </c>
      <c r="E6" s="65" t="s">
        <v>332</v>
      </c>
    </row>
    <row r="7" spans="1:8" s="3" customFormat="1" ht="15.75">
      <c r="A7" s="52">
        <v>3</v>
      </c>
      <c r="B7" s="59" t="s">
        <v>321</v>
      </c>
      <c r="C7" s="301" t="s">
        <v>324</v>
      </c>
      <c r="E7" s="65" t="s">
        <v>332</v>
      </c>
    </row>
    <row r="8" spans="1:8" s="3" customFormat="1" ht="15.75">
      <c r="A8" s="52">
        <v>4</v>
      </c>
      <c r="B8" s="59" t="s">
        <v>278</v>
      </c>
      <c r="C8" s="302" t="s">
        <v>279</v>
      </c>
      <c r="E8" s="65" t="s">
        <v>332</v>
      </c>
    </row>
    <row r="9" spans="1:8" s="3" customFormat="1" ht="15.75">
      <c r="A9" s="52">
        <v>5</v>
      </c>
      <c r="B9" s="59" t="s">
        <v>280</v>
      </c>
      <c r="C9" s="302" t="s">
        <v>281</v>
      </c>
      <c r="E9" s="65" t="s">
        <v>332</v>
      </c>
    </row>
    <row r="10" spans="1:8" s="3" customFormat="1" ht="15.75">
      <c r="A10" s="52">
        <v>6</v>
      </c>
      <c r="B10" s="59" t="s">
        <v>44</v>
      </c>
      <c r="C10" s="303" t="s">
        <v>282</v>
      </c>
      <c r="E10" s="65" t="s">
        <v>332</v>
      </c>
    </row>
    <row r="11" spans="1:8" s="3" customFormat="1" ht="15.75">
      <c r="A11" s="52">
        <v>7</v>
      </c>
      <c r="B11" s="60" t="s">
        <v>57</v>
      </c>
      <c r="C11" s="303" t="s">
        <v>283</v>
      </c>
      <c r="E11" s="65" t="s">
        <v>332</v>
      </c>
    </row>
    <row r="12" spans="1:8" s="3" customFormat="1" ht="30">
      <c r="A12" s="52">
        <v>8</v>
      </c>
      <c r="B12" s="59" t="s">
        <v>61</v>
      </c>
      <c r="C12" s="303" t="s">
        <v>284</v>
      </c>
      <c r="E12" s="65" t="s">
        <v>332</v>
      </c>
    </row>
    <row r="13" spans="1:8" s="3" customFormat="1" ht="15.75">
      <c r="A13" s="52">
        <v>9</v>
      </c>
      <c r="B13" s="59" t="s">
        <v>72</v>
      </c>
      <c r="C13" s="303" t="s">
        <v>285</v>
      </c>
      <c r="E13" s="65" t="s">
        <v>332</v>
      </c>
    </row>
    <row r="14" spans="1:8" s="3" customFormat="1" ht="15.75">
      <c r="A14" s="52">
        <v>10</v>
      </c>
      <c r="B14" s="60" t="s">
        <v>286</v>
      </c>
      <c r="C14" s="303" t="s">
        <v>287</v>
      </c>
      <c r="E14" s="64"/>
    </row>
    <row r="15" spans="1:8" s="3" customFormat="1" ht="15.75">
      <c r="A15" s="52">
        <v>11</v>
      </c>
      <c r="B15" s="60" t="s">
        <v>82</v>
      </c>
      <c r="C15" s="303" t="s">
        <v>288</v>
      </c>
      <c r="E15" s="65" t="s">
        <v>332</v>
      </c>
    </row>
    <row r="16" spans="1:8" s="3" customFormat="1" ht="15.75">
      <c r="A16" s="52">
        <v>12</v>
      </c>
      <c r="B16" s="60" t="s">
        <v>86</v>
      </c>
      <c r="C16" s="303" t="s">
        <v>289</v>
      </c>
      <c r="E16" s="65" t="s">
        <v>332</v>
      </c>
    </row>
    <row r="17" spans="1:5" s="3" customFormat="1" ht="15.75">
      <c r="A17" s="52">
        <v>13</v>
      </c>
      <c r="B17" s="60" t="s">
        <v>92</v>
      </c>
      <c r="C17" s="303" t="s">
        <v>290</v>
      </c>
      <c r="E17" s="65" t="s">
        <v>332</v>
      </c>
    </row>
    <row r="18" spans="1:5" s="3" customFormat="1" ht="15.75">
      <c r="A18" s="52">
        <v>14</v>
      </c>
      <c r="B18" s="60" t="s">
        <v>94</v>
      </c>
      <c r="C18" s="303" t="s">
        <v>341</v>
      </c>
      <c r="E18" s="65" t="s">
        <v>332</v>
      </c>
    </row>
    <row r="19" spans="1:5" s="3" customFormat="1" ht="30">
      <c r="A19" s="52">
        <v>15</v>
      </c>
      <c r="B19" s="60" t="s">
        <v>291</v>
      </c>
      <c r="C19" s="303" t="s">
        <v>342</v>
      </c>
      <c r="E19" s="64"/>
    </row>
    <row r="20" spans="1:5" s="3" customFormat="1" ht="15.75">
      <c r="A20" s="52">
        <v>16</v>
      </c>
      <c r="B20" s="60" t="s">
        <v>383</v>
      </c>
      <c r="C20" s="303" t="s">
        <v>394</v>
      </c>
      <c r="E20" s="65" t="s">
        <v>332</v>
      </c>
    </row>
    <row r="21" spans="1:5" s="3" customFormat="1" ht="30">
      <c r="A21" s="52">
        <v>17</v>
      </c>
      <c r="B21" s="60" t="s">
        <v>384</v>
      </c>
      <c r="C21" s="303" t="s">
        <v>292</v>
      </c>
      <c r="E21" s="64"/>
    </row>
    <row r="22" spans="1:5" s="3" customFormat="1" ht="30">
      <c r="A22" s="52">
        <v>18</v>
      </c>
      <c r="B22" s="60" t="s">
        <v>390</v>
      </c>
      <c r="C22" s="303" t="s">
        <v>395</v>
      </c>
      <c r="E22" s="65" t="s">
        <v>332</v>
      </c>
    </row>
    <row r="23" spans="1:5" s="3" customFormat="1" ht="30">
      <c r="A23" s="52">
        <v>19</v>
      </c>
      <c r="B23" s="60" t="s">
        <v>391</v>
      </c>
      <c r="C23" s="303" t="s">
        <v>396</v>
      </c>
      <c r="E23" s="65" t="s">
        <v>332</v>
      </c>
    </row>
    <row r="24" spans="1:5" s="3" customFormat="1" ht="30">
      <c r="A24" s="52">
        <v>20</v>
      </c>
      <c r="B24" s="60" t="s">
        <v>392</v>
      </c>
      <c r="C24" s="303" t="s">
        <v>397</v>
      </c>
      <c r="E24" s="65" t="s">
        <v>332</v>
      </c>
    </row>
    <row r="25" spans="1:5" s="3" customFormat="1" ht="30">
      <c r="A25" s="52">
        <v>21</v>
      </c>
      <c r="B25" s="60" t="s">
        <v>393</v>
      </c>
      <c r="C25" s="303" t="s">
        <v>398</v>
      </c>
      <c r="E25" s="65" t="s">
        <v>332</v>
      </c>
    </row>
    <row r="26" spans="1:5" s="3" customFormat="1" ht="15.75">
      <c r="A26" s="52">
        <v>22</v>
      </c>
      <c r="B26" s="60" t="s">
        <v>128</v>
      </c>
      <c r="C26" s="301">
        <v>4</v>
      </c>
      <c r="E26" s="65" t="s">
        <v>332</v>
      </c>
    </row>
    <row r="27" spans="1:5" s="3" customFormat="1" ht="30">
      <c r="A27" s="52">
        <v>23</v>
      </c>
      <c r="B27" s="60" t="s">
        <v>140</v>
      </c>
      <c r="C27" s="303" t="s">
        <v>293</v>
      </c>
      <c r="E27" s="65" t="s">
        <v>332</v>
      </c>
    </row>
    <row r="28" spans="1:5" s="3" customFormat="1" ht="30">
      <c r="A28" s="52">
        <v>24</v>
      </c>
      <c r="B28" s="60" t="s">
        <v>294</v>
      </c>
      <c r="C28" s="303" t="s">
        <v>295</v>
      </c>
      <c r="E28" s="65" t="s">
        <v>332</v>
      </c>
    </row>
    <row r="29" spans="1:5" s="3" customFormat="1" ht="15.75">
      <c r="A29" s="52">
        <v>25</v>
      </c>
      <c r="B29" s="60" t="s">
        <v>160</v>
      </c>
      <c r="C29" s="303" t="s">
        <v>296</v>
      </c>
      <c r="E29" s="65" t="s">
        <v>332</v>
      </c>
    </row>
    <row r="30" spans="1:5" s="3" customFormat="1" ht="15.75">
      <c r="A30" s="52">
        <v>26</v>
      </c>
      <c r="B30" s="60" t="s">
        <v>173</v>
      </c>
      <c r="C30" s="303" t="s">
        <v>297</v>
      </c>
      <c r="E30" s="65" t="s">
        <v>332</v>
      </c>
    </row>
    <row r="31" spans="1:5" s="3" customFormat="1" ht="30">
      <c r="A31" s="52">
        <v>27</v>
      </c>
      <c r="B31" s="60" t="s">
        <v>178</v>
      </c>
      <c r="C31" s="303" t="s">
        <v>298</v>
      </c>
      <c r="E31" s="64"/>
    </row>
    <row r="32" spans="1:5" s="3" customFormat="1" ht="15.75">
      <c r="A32" s="52">
        <v>28</v>
      </c>
      <c r="B32" s="60" t="s">
        <v>181</v>
      </c>
      <c r="C32" s="303">
        <v>7</v>
      </c>
      <c r="E32" s="65" t="s">
        <v>332</v>
      </c>
    </row>
    <row r="33" spans="1:5" s="3" customFormat="1" ht="15.75">
      <c r="A33" s="52">
        <v>29</v>
      </c>
      <c r="B33" s="60" t="s">
        <v>184</v>
      </c>
      <c r="C33" s="303" t="s">
        <v>299</v>
      </c>
      <c r="E33" s="65" t="s">
        <v>332</v>
      </c>
    </row>
    <row r="34" spans="1:5" s="3" customFormat="1" ht="15.75">
      <c r="A34" s="52">
        <v>30</v>
      </c>
      <c r="B34" s="60" t="s">
        <v>190</v>
      </c>
      <c r="C34" s="303" t="s">
        <v>300</v>
      </c>
      <c r="E34" s="65" t="s">
        <v>332</v>
      </c>
    </row>
    <row r="35" spans="1:5" s="3" customFormat="1" ht="15.75">
      <c r="A35" s="52">
        <v>31</v>
      </c>
      <c r="B35" s="60" t="s">
        <v>196</v>
      </c>
      <c r="C35" s="303" t="s">
        <v>301</v>
      </c>
      <c r="E35" s="65" t="s">
        <v>332</v>
      </c>
    </row>
    <row r="36" spans="1:5" s="3" customFormat="1" ht="15.75">
      <c r="A36" s="52">
        <v>32</v>
      </c>
      <c r="B36" s="60" t="s">
        <v>302</v>
      </c>
      <c r="C36" s="303" t="s">
        <v>303</v>
      </c>
      <c r="E36" s="65" t="s">
        <v>332</v>
      </c>
    </row>
    <row r="37" spans="1:5" s="3" customFormat="1" ht="15.75">
      <c r="A37" s="52">
        <v>33</v>
      </c>
      <c r="B37" s="60" t="s">
        <v>214</v>
      </c>
      <c r="C37" s="303" t="s">
        <v>304</v>
      </c>
      <c r="E37" s="65" t="s">
        <v>332</v>
      </c>
    </row>
    <row r="38" spans="1:5" s="3" customFormat="1" ht="15.75">
      <c r="A38" s="52">
        <v>34</v>
      </c>
      <c r="B38" s="60" t="s">
        <v>220</v>
      </c>
      <c r="C38" s="303" t="s">
        <v>305</v>
      </c>
      <c r="E38" s="65" t="s">
        <v>332</v>
      </c>
    </row>
    <row r="39" spans="1:5" s="3" customFormat="1" ht="15.75">
      <c r="A39" s="52">
        <v>35</v>
      </c>
      <c r="B39" s="60" t="s">
        <v>225</v>
      </c>
      <c r="C39" s="304" t="s">
        <v>349</v>
      </c>
      <c r="E39" s="65" t="s">
        <v>332</v>
      </c>
    </row>
    <row r="40" spans="1:5" s="3" customFormat="1" ht="15.75">
      <c r="A40" s="52">
        <v>36</v>
      </c>
      <c r="B40" s="60" t="s">
        <v>306</v>
      </c>
      <c r="C40" s="305" t="s">
        <v>307</v>
      </c>
      <c r="E40" s="65" t="s">
        <v>332</v>
      </c>
    </row>
    <row r="41" spans="1:5" s="3" customFormat="1" ht="15.75">
      <c r="A41" s="52">
        <v>37</v>
      </c>
      <c r="B41" s="60" t="s">
        <v>231</v>
      </c>
      <c r="C41" s="304" t="s">
        <v>353</v>
      </c>
      <c r="E41" s="65" t="s">
        <v>332</v>
      </c>
    </row>
    <row r="42" spans="1:5" s="3" customFormat="1" ht="15.75">
      <c r="A42" s="52">
        <v>38</v>
      </c>
      <c r="B42" s="60" t="s">
        <v>359</v>
      </c>
      <c r="C42" s="303" t="s">
        <v>360</v>
      </c>
      <c r="E42" s="65" t="s">
        <v>332</v>
      </c>
    </row>
    <row r="43" spans="1:5" s="3" customFormat="1" ht="30">
      <c r="A43" s="52">
        <v>39</v>
      </c>
      <c r="B43" s="60" t="s">
        <v>239</v>
      </c>
      <c r="C43" s="303" t="s">
        <v>361</v>
      </c>
      <c r="E43" s="64"/>
    </row>
    <row r="44" spans="1:5" s="3" customFormat="1" ht="15.75">
      <c r="A44" s="52">
        <v>40</v>
      </c>
      <c r="B44" s="60" t="s">
        <v>240</v>
      </c>
      <c r="C44" s="303" t="s">
        <v>308</v>
      </c>
      <c r="E44" s="64"/>
    </row>
    <row r="45" spans="1:5" s="3" customFormat="1" ht="30">
      <c r="A45" s="52">
        <v>41</v>
      </c>
      <c r="B45" s="60" t="s">
        <v>309</v>
      </c>
      <c r="C45" s="303" t="s">
        <v>310</v>
      </c>
      <c r="E45" s="64"/>
    </row>
    <row r="46" spans="1:5" s="3" customFormat="1" ht="30">
      <c r="A46" s="52">
        <v>42</v>
      </c>
      <c r="B46" s="60" t="s">
        <v>311</v>
      </c>
      <c r="C46" s="303" t="s">
        <v>312</v>
      </c>
      <c r="E46" s="65" t="s">
        <v>332</v>
      </c>
    </row>
    <row r="47" spans="1:5" s="3" customFormat="1" ht="30">
      <c r="A47" s="52">
        <v>43</v>
      </c>
      <c r="B47" s="60" t="s">
        <v>313</v>
      </c>
      <c r="C47" s="303" t="s">
        <v>314</v>
      </c>
      <c r="E47" s="65" t="s">
        <v>332</v>
      </c>
    </row>
    <row r="48" spans="1:5" s="3" customFormat="1" ht="30">
      <c r="A48" s="52">
        <v>44</v>
      </c>
      <c r="B48" s="60" t="s">
        <v>315</v>
      </c>
      <c r="C48" s="303" t="s">
        <v>316</v>
      </c>
      <c r="E48" s="65" t="s">
        <v>332</v>
      </c>
    </row>
    <row r="49" spans="1:5" s="3" customFormat="1" ht="30">
      <c r="A49" s="52">
        <v>45</v>
      </c>
      <c r="B49" s="60" t="s">
        <v>317</v>
      </c>
      <c r="C49" s="303" t="s">
        <v>318</v>
      </c>
      <c r="E49" s="65" t="s">
        <v>332</v>
      </c>
    </row>
    <row r="51" spans="1:5">
      <c r="E51" s="68">
        <f t="shared" ref="E51" si="0">COUNTA(E4:E49)</f>
        <v>39</v>
      </c>
    </row>
  </sheetData>
  <hyperlinks>
    <hyperlink ref="C8" location="'2a'!A1" display="2a" xr:uid="{00000000-0004-0000-0100-000000000000}"/>
    <hyperlink ref="C9" location="'2b'!A1" display="2b" xr:uid="{00000000-0004-0000-0100-000001000000}"/>
    <hyperlink ref="C10" location="'3a1'!A1" display="3a1" xr:uid="{00000000-0004-0000-0100-000002000000}"/>
    <hyperlink ref="C12" location="'3a3'!A1" display="3a3" xr:uid="{00000000-0004-0000-0100-000003000000}"/>
    <hyperlink ref="C13" location="'3a4'!A1" display="3a4" xr:uid="{00000000-0004-0000-0100-000004000000}"/>
    <hyperlink ref="C11" location="'3a2'!A1" display="3a2" xr:uid="{00000000-0004-0000-0100-000005000000}"/>
    <hyperlink ref="C16" location="'3b2'!A1" display="3b2" xr:uid="{00000000-0004-0000-0100-000006000000}"/>
    <hyperlink ref="C17" location="'3b3'!A1" display="3b3" xr:uid="{00000000-0004-0000-0100-000007000000}"/>
    <hyperlink ref="C20" location="'3b5'!A1" display="3b5" xr:uid="{00000000-0004-0000-0100-000008000000}"/>
    <hyperlink ref="C33" location="'8a'!A1" display="8a" xr:uid="{00000000-0004-0000-0100-000009000000}"/>
    <hyperlink ref="C34" location="'8b1'!A1" display="8b1" xr:uid="{00000000-0004-0000-0100-00000A000000}"/>
    <hyperlink ref="C35" location="'8b2'!A1" display="8b2" xr:uid="{00000000-0004-0000-0100-00000B000000}"/>
    <hyperlink ref="C36" location="'8c'!A1" display="8c" xr:uid="{00000000-0004-0000-0100-00000C000000}"/>
    <hyperlink ref="C37" location="'8d1'!A1" display="8d1" xr:uid="{00000000-0004-0000-0100-00000D000000}"/>
    <hyperlink ref="C44" location="'8f2'!A1" display="8f2" xr:uid="{00000000-0004-0000-0100-00000E000000}"/>
    <hyperlink ref="C45" location="'8f3'!A1" display="8f3" xr:uid="{00000000-0004-0000-0100-00000F000000}"/>
    <hyperlink ref="C49" location="'8f4-4'!A1" display="8f4-4" xr:uid="{00000000-0004-0000-0100-000010000000}"/>
    <hyperlink ref="C47" location="'8f4-2'!A1" display="8f4-2" xr:uid="{00000000-0004-0000-0100-000011000000}"/>
    <hyperlink ref="C48" location="'8f4-3'!A1" display="8f4-3" xr:uid="{00000000-0004-0000-0100-000012000000}"/>
    <hyperlink ref="C46" location="'8f4-1'!A1" display="8f4-1" xr:uid="{00000000-0004-0000-0100-000013000000}"/>
    <hyperlink ref="C14" location="'3a5'!A1" display="3a5" xr:uid="{00000000-0004-0000-0100-000014000000}"/>
    <hyperlink ref="C15" location="'3b1'!A1" display="3b1" xr:uid="{00000000-0004-0000-0100-000015000000}"/>
    <hyperlink ref="C18" location="'3b4-1'!A1" display="3b4-1" xr:uid="{00000000-0004-0000-0100-000016000000}"/>
    <hyperlink ref="C25" location="'3b7-4'!A1" display="3b7-4" xr:uid="{00000000-0004-0000-0100-000017000000}"/>
    <hyperlink ref="C23" location="'3b7-2'!A1" display="3b7-2" xr:uid="{00000000-0004-0000-0100-000018000000}"/>
    <hyperlink ref="C24" location="'3b7-3'!A1" display="3b7-3" xr:uid="{00000000-0004-0000-0100-000019000000}"/>
    <hyperlink ref="C22" location="'3b7-1'!A1" display="3b7-1" xr:uid="{00000000-0004-0000-0100-00001A000000}"/>
    <hyperlink ref="C27" location="'5a'!A1" display="5a" xr:uid="{00000000-0004-0000-0100-00001B000000}"/>
    <hyperlink ref="C28" location="'5b'!A1" display="5b" xr:uid="{00000000-0004-0000-0100-00001C000000}"/>
    <hyperlink ref="C29" location="'5c'!A1" display="5c" xr:uid="{00000000-0004-0000-0100-00001D000000}"/>
    <hyperlink ref="C30" location="'6a'!A1" display="6a" xr:uid="{00000000-0004-0000-0100-00001E000000}"/>
    <hyperlink ref="C32" location="'7'!A1" display="7" xr:uid="{00000000-0004-0000-0100-00001F000000}"/>
    <hyperlink ref="C31" location="'6b'!A1" display="6b" xr:uid="{00000000-0004-0000-0100-000020000000}"/>
    <hyperlink ref="C38" location="'8d2'!A1" display="8d2" xr:uid="{00000000-0004-0000-0100-000021000000}"/>
    <hyperlink ref="C4" location="PS!A1" display="PS" xr:uid="{00000000-0004-0000-0100-000022000000}"/>
    <hyperlink ref="C21" location="'3b6'!A1" display="3b6" xr:uid="{00000000-0004-0000-0100-000023000000}"/>
    <hyperlink ref="C40" location="'Ref 8e2'!A1" display="Ref 8e2" xr:uid="{00000000-0004-0000-0100-000024000000}"/>
    <hyperlink ref="C5" location="'1-1'!A1" display="1-1" xr:uid="{00000000-0004-0000-0100-000025000000}"/>
    <hyperlink ref="C6" location="'1-2'!A1" display="1-2" xr:uid="{00000000-0004-0000-0100-000026000000}"/>
    <hyperlink ref="C7" location="'1-3'!A1" display="1-3" xr:uid="{00000000-0004-0000-0100-000027000000}"/>
    <hyperlink ref="C19" location="'3b4-2'!A1" display="3b4-2" xr:uid="{00000000-0004-0000-0100-000028000000}"/>
    <hyperlink ref="C26" location="'4'!A1" display="4" xr:uid="{00000000-0004-0000-0100-000029000000}"/>
    <hyperlink ref="C39" location="'8e1'!A1" display="8e1" xr:uid="{00000000-0004-0000-0100-00002A000000}"/>
    <hyperlink ref="C41" location="'8e2'!A1" display="'8e2" xr:uid="{00000000-0004-0000-0100-00002B000000}"/>
    <hyperlink ref="C42" location="'8f1-1'!A1" display="8f1-1" xr:uid="{00000000-0004-0000-0100-00002C000000}"/>
    <hyperlink ref="C43" location="'8f1-2'!A1" display="8f1-2" xr:uid="{00000000-0004-0000-0100-00002D000000}"/>
  </hyperlinks>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0000"/>
  </sheetPr>
  <dimension ref="A1:G11"/>
  <sheetViews>
    <sheetView zoomScaleNormal="100" workbookViewId="0">
      <pane xSplit="1" ySplit="5" topLeftCell="B6" activePane="bottomRight" state="frozen"/>
      <selection activeCell="O19" sqref="O19"/>
      <selection pane="topRight" activeCell="O19" sqref="O19"/>
      <selection pane="bottomLeft" activeCell="O19" sqref="O19"/>
      <selection pane="bottomRight" activeCell="O19" sqref="O19"/>
    </sheetView>
  </sheetViews>
  <sheetFormatPr defaultColWidth="8.85546875" defaultRowHeight="15"/>
  <cols>
    <col min="1" max="1" width="5.5703125" style="18" customWidth="1"/>
    <col min="2" max="2" width="28.5703125" style="18" customWidth="1"/>
    <col min="3" max="3" width="24.5703125" style="18" customWidth="1"/>
    <col min="4" max="5" width="16.5703125" style="18" customWidth="1"/>
    <col min="6" max="6" width="14.5703125" style="18" bestFit="1" customWidth="1"/>
    <col min="7" max="16384" width="8.85546875" style="18"/>
  </cols>
  <sheetData>
    <row r="1" spans="1:7">
      <c r="A1" s="31" t="s">
        <v>384</v>
      </c>
      <c r="G1" s="20" t="s">
        <v>14</v>
      </c>
    </row>
    <row r="2" spans="1:7">
      <c r="A2" s="31"/>
    </row>
    <row r="3" spans="1:7">
      <c r="A3" s="43" t="s">
        <v>125</v>
      </c>
    </row>
    <row r="4" spans="1:7" ht="25.5">
      <c r="A4" s="37" t="s">
        <v>17</v>
      </c>
      <c r="B4" s="37" t="s">
        <v>45</v>
      </c>
      <c r="C4" s="37" t="s">
        <v>343</v>
      </c>
      <c r="D4" s="37" t="s">
        <v>126</v>
      </c>
      <c r="E4" s="37" t="s">
        <v>127</v>
      </c>
      <c r="F4" s="37" t="s">
        <v>399</v>
      </c>
    </row>
    <row r="5" spans="1:7">
      <c r="A5" s="22">
        <v>1</v>
      </c>
      <c r="B5" s="22">
        <v>2</v>
      </c>
      <c r="C5" s="22">
        <v>3</v>
      </c>
      <c r="D5" s="22">
        <v>3</v>
      </c>
      <c r="E5" s="22">
        <v>4</v>
      </c>
      <c r="F5" s="22">
        <v>4</v>
      </c>
    </row>
    <row r="6" spans="1:7">
      <c r="A6" s="27">
        <v>1</v>
      </c>
      <c r="B6" s="49"/>
      <c r="C6" s="49"/>
      <c r="D6" s="23"/>
      <c r="E6" s="23"/>
      <c r="F6" s="73"/>
    </row>
    <row r="7" spans="1:7">
      <c r="A7" s="27">
        <v>2</v>
      </c>
      <c r="B7" s="49"/>
      <c r="C7" s="49"/>
      <c r="D7" s="23"/>
      <c r="E7" s="23"/>
      <c r="F7" s="73"/>
    </row>
    <row r="8" spans="1:7">
      <c r="A8" s="27">
        <v>3</v>
      </c>
      <c r="B8" s="49"/>
      <c r="C8" s="49"/>
      <c r="D8" s="23"/>
      <c r="E8" s="23"/>
      <c r="F8" s="73"/>
    </row>
    <row r="9" spans="1:7">
      <c r="A9" s="27">
        <v>4</v>
      </c>
      <c r="B9" s="49"/>
      <c r="C9" s="49"/>
      <c r="D9" s="23"/>
      <c r="E9" s="23"/>
      <c r="F9" s="73"/>
    </row>
    <row r="10" spans="1:7">
      <c r="A10" s="27">
        <v>5</v>
      </c>
      <c r="B10" s="49"/>
      <c r="C10" s="49"/>
      <c r="D10" s="23"/>
      <c r="E10" s="23"/>
      <c r="F10" s="73"/>
    </row>
    <row r="11" spans="1:7">
      <c r="A11" s="27" t="s">
        <v>60</v>
      </c>
      <c r="B11" s="49"/>
      <c r="C11" s="49"/>
      <c r="D11" s="23"/>
      <c r="E11" s="23"/>
      <c r="F11" s="73"/>
    </row>
  </sheetData>
  <sheetProtection algorithmName="SHA-512" hashValue="YQe/tHcuJ0sW1dC7k+XYIy/5ld1P0qvwhMFBRH/RZeWdSnYcLkHRaLLO5Bq7HHt2yxv2d3Gi4QeFA6m9LXnnTQ==" saltValue="3j27rtRw0hQye8T6UgV5xQ==" spinCount="100000" sheet="1" objects="1" scenarios="1"/>
  <hyperlinks>
    <hyperlink ref="G1" location="'Daftar Tabel'!A1" display="&lt;&lt;&lt; Daftar Tabel" xr:uid="{00000000-0004-0000-1300-000000000000}"/>
  </hyperlink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J107"/>
  <sheetViews>
    <sheetView workbookViewId="0">
      <pane xSplit="1" ySplit="6" topLeftCell="B75" activePane="bottomRight" state="frozen"/>
      <selection activeCell="O19" sqref="O19"/>
      <selection pane="topRight" activeCell="O19" sqref="O19"/>
      <selection pane="bottomLeft" activeCell="O19" sqref="O19"/>
      <selection pane="bottomRight" activeCell="M85" sqref="M85"/>
    </sheetView>
  </sheetViews>
  <sheetFormatPr defaultColWidth="8.85546875" defaultRowHeight="15"/>
  <cols>
    <col min="1" max="1" width="5.5703125" customWidth="1"/>
    <col min="2" max="2" width="32.5703125" customWidth="1"/>
    <col min="3" max="3" width="10.42578125" style="44" customWidth="1"/>
    <col min="4" max="4" width="24.5703125" customWidth="1"/>
    <col min="5" max="5" width="14.5703125" bestFit="1" customWidth="1"/>
    <col min="9" max="9" width="13.7109375" customWidth="1"/>
  </cols>
  <sheetData>
    <row r="1" spans="1:10">
      <c r="A1" s="34" t="s">
        <v>385</v>
      </c>
      <c r="E1" s="20" t="s">
        <v>14</v>
      </c>
    </row>
    <row r="2" spans="1:10">
      <c r="A2" s="34"/>
      <c r="E2" s="45"/>
    </row>
    <row r="3" spans="1:10">
      <c r="A3" s="34" t="s">
        <v>389</v>
      </c>
    </row>
    <row r="4" spans="1:10" ht="25.5">
      <c r="A4" s="37" t="s">
        <v>112</v>
      </c>
      <c r="B4" s="37" t="s">
        <v>113</v>
      </c>
      <c r="C4" s="432" t="s">
        <v>84</v>
      </c>
      <c r="D4" s="311" t="s">
        <v>114</v>
      </c>
    </row>
    <row r="5" spans="1:10">
      <c r="A5" s="46">
        <v>1</v>
      </c>
      <c r="B5" s="46">
        <v>2</v>
      </c>
      <c r="C5" s="46">
        <v>3</v>
      </c>
      <c r="D5" s="46">
        <v>4</v>
      </c>
    </row>
    <row r="6" spans="1:10">
      <c r="A6" s="47" t="s">
        <v>56</v>
      </c>
      <c r="B6" s="506" t="s">
        <v>115</v>
      </c>
      <c r="C6" s="507"/>
      <c r="D6" s="508"/>
    </row>
    <row r="7" spans="1:10" ht="45.75" customHeight="1">
      <c r="A7" s="318">
        <v>1</v>
      </c>
      <c r="B7" s="322"/>
      <c r="C7" s="322"/>
      <c r="D7" s="329"/>
      <c r="F7" s="509" t="s">
        <v>1079</v>
      </c>
      <c r="G7" s="474"/>
      <c r="H7" s="474"/>
      <c r="I7" s="474"/>
      <c r="J7" s="474"/>
    </row>
    <row r="8" spans="1:10" ht="45.75" customHeight="1">
      <c r="A8" s="318">
        <v>2</v>
      </c>
      <c r="B8" s="322"/>
      <c r="C8" s="322"/>
      <c r="D8" s="329"/>
      <c r="F8" s="483" t="s">
        <v>1090</v>
      </c>
      <c r="G8" s="483"/>
      <c r="H8" s="483"/>
      <c r="I8" s="483"/>
      <c r="J8" s="3">
        <f>COUNTIFS(B7:B1000,"&lt;&gt;",C7:C1000,"&lt;&gt;",D7:D1000,"&lt;&gt;")</f>
        <v>0</v>
      </c>
    </row>
    <row r="9" spans="1:10" ht="45.75" customHeight="1">
      <c r="A9" s="318">
        <v>3</v>
      </c>
      <c r="B9" s="322"/>
      <c r="C9" s="322"/>
      <c r="D9" s="329"/>
      <c r="F9" s="483"/>
      <c r="G9" s="483"/>
      <c r="H9" s="483"/>
      <c r="I9" s="483"/>
      <c r="J9" s="328"/>
    </row>
    <row r="10" spans="1:10" ht="45.75" customHeight="1">
      <c r="A10" s="318">
        <v>4</v>
      </c>
      <c r="B10" s="322"/>
      <c r="C10" s="322"/>
      <c r="D10" s="329"/>
      <c r="F10" s="483"/>
      <c r="G10" s="483"/>
      <c r="H10" s="483"/>
      <c r="I10" s="483"/>
      <c r="J10" s="328"/>
    </row>
    <row r="11" spans="1:10" ht="45.75" customHeight="1">
      <c r="A11" s="318">
        <v>5</v>
      </c>
      <c r="B11" s="322"/>
      <c r="C11" s="322"/>
      <c r="D11" s="329"/>
      <c r="F11" s="328"/>
      <c r="G11" s="328"/>
      <c r="H11" s="328"/>
      <c r="I11" s="328"/>
      <c r="J11" s="328"/>
    </row>
    <row r="12" spans="1:10" ht="45.75" customHeight="1">
      <c r="A12" s="318">
        <v>6</v>
      </c>
      <c r="B12" s="322"/>
      <c r="C12" s="322"/>
      <c r="D12" s="329"/>
    </row>
    <row r="13" spans="1:10" ht="45.75" customHeight="1">
      <c r="A13" s="318">
        <v>7</v>
      </c>
      <c r="B13" s="322"/>
      <c r="C13" s="322"/>
      <c r="D13" s="329"/>
    </row>
    <row r="14" spans="1:10" ht="45.75" customHeight="1">
      <c r="A14" s="318">
        <v>8</v>
      </c>
      <c r="B14" s="322"/>
      <c r="C14" s="322"/>
      <c r="D14" s="329"/>
    </row>
    <row r="15" spans="1:10" ht="45.75" customHeight="1">
      <c r="A15" s="318">
        <v>9</v>
      </c>
      <c r="B15" s="322"/>
      <c r="C15" s="322"/>
      <c r="D15" s="329"/>
    </row>
    <row r="16" spans="1:10" ht="45.75" customHeight="1">
      <c r="A16" s="318">
        <v>10</v>
      </c>
      <c r="B16" s="322"/>
      <c r="C16" s="322"/>
      <c r="D16" s="329"/>
    </row>
    <row r="17" spans="1:4" ht="45.75" customHeight="1">
      <c r="A17" s="318">
        <v>11</v>
      </c>
      <c r="B17" s="322"/>
      <c r="C17" s="322"/>
      <c r="D17" s="329"/>
    </row>
    <row r="18" spans="1:4" ht="45.75" customHeight="1">
      <c r="A18" s="318">
        <v>12</v>
      </c>
      <c r="B18" s="322"/>
      <c r="C18" s="322"/>
      <c r="D18" s="329"/>
    </row>
    <row r="19" spans="1:4" ht="45.75" customHeight="1">
      <c r="A19" s="318">
        <v>13</v>
      </c>
      <c r="B19" s="322"/>
      <c r="C19" s="322"/>
      <c r="D19" s="329"/>
    </row>
    <row r="20" spans="1:4" ht="45.75" customHeight="1">
      <c r="A20" s="318">
        <v>14</v>
      </c>
      <c r="B20" s="322"/>
      <c r="C20" s="322"/>
      <c r="D20" s="329"/>
    </row>
    <row r="21" spans="1:4" ht="45.75" customHeight="1">
      <c r="A21" s="318">
        <v>15</v>
      </c>
      <c r="B21" s="322"/>
      <c r="C21" s="322"/>
      <c r="D21" s="329"/>
    </row>
    <row r="22" spans="1:4" ht="45.75" customHeight="1">
      <c r="A22" s="318">
        <v>16</v>
      </c>
      <c r="B22" s="322"/>
      <c r="C22" s="322"/>
      <c r="D22" s="329"/>
    </row>
    <row r="23" spans="1:4" ht="45.75" customHeight="1">
      <c r="A23" s="318">
        <v>17</v>
      </c>
      <c r="B23" s="322"/>
      <c r="C23" s="322"/>
      <c r="D23" s="329"/>
    </row>
    <row r="24" spans="1:4" ht="45.75" customHeight="1">
      <c r="A24" s="318">
        <v>18</v>
      </c>
      <c r="B24" s="322"/>
      <c r="C24" s="322"/>
      <c r="D24" s="329"/>
    </row>
    <row r="25" spans="1:4" ht="45.75" customHeight="1">
      <c r="A25" s="318">
        <v>19</v>
      </c>
      <c r="B25" s="322"/>
      <c r="C25" s="322"/>
      <c r="D25" s="329"/>
    </row>
    <row r="26" spans="1:4" ht="45.75" customHeight="1">
      <c r="A26" s="318">
        <v>20</v>
      </c>
      <c r="B26" s="322"/>
      <c r="C26" s="322"/>
      <c r="D26" s="329"/>
    </row>
    <row r="27" spans="1:4" ht="45.75" customHeight="1">
      <c r="A27" s="318">
        <v>21</v>
      </c>
      <c r="B27" s="322"/>
      <c r="C27" s="322"/>
      <c r="D27" s="329"/>
    </row>
    <row r="28" spans="1:4" ht="45.75" customHeight="1">
      <c r="A28" s="318">
        <v>22</v>
      </c>
      <c r="B28" s="322"/>
      <c r="C28" s="322"/>
      <c r="D28" s="329"/>
    </row>
    <row r="29" spans="1:4" ht="45.75" customHeight="1">
      <c r="A29" s="318">
        <v>23</v>
      </c>
      <c r="B29" s="322"/>
      <c r="C29" s="322"/>
      <c r="D29" s="329"/>
    </row>
    <row r="30" spans="1:4" ht="45.75" customHeight="1">
      <c r="A30" s="318">
        <v>24</v>
      </c>
      <c r="B30" s="322"/>
      <c r="C30" s="322"/>
      <c r="D30" s="329"/>
    </row>
    <row r="31" spans="1:4" ht="45.75" customHeight="1">
      <c r="A31" s="318">
        <v>25</v>
      </c>
      <c r="B31" s="322"/>
      <c r="C31" s="322"/>
      <c r="D31" s="329"/>
    </row>
    <row r="32" spans="1:4" ht="45.75" customHeight="1">
      <c r="A32" s="318">
        <v>26</v>
      </c>
      <c r="B32" s="322"/>
      <c r="C32" s="322"/>
      <c r="D32" s="329"/>
    </row>
    <row r="33" spans="1:4" ht="45.75" customHeight="1">
      <c r="A33" s="318">
        <v>27</v>
      </c>
      <c r="B33" s="322"/>
      <c r="C33" s="322"/>
      <c r="D33" s="329"/>
    </row>
    <row r="34" spans="1:4" ht="45.75" customHeight="1">
      <c r="A34" s="318">
        <v>28</v>
      </c>
      <c r="B34" s="322"/>
      <c r="C34" s="322"/>
      <c r="D34" s="329"/>
    </row>
    <row r="35" spans="1:4" ht="45.75" customHeight="1">
      <c r="A35" s="318">
        <v>29</v>
      </c>
      <c r="B35" s="322"/>
      <c r="C35" s="322"/>
      <c r="D35" s="329"/>
    </row>
    <row r="36" spans="1:4" ht="45.75" customHeight="1">
      <c r="A36" s="318">
        <v>30</v>
      </c>
      <c r="B36" s="322"/>
      <c r="C36" s="322"/>
      <c r="D36" s="329"/>
    </row>
    <row r="37" spans="1:4" ht="45.75" customHeight="1">
      <c r="A37" s="318">
        <v>31</v>
      </c>
      <c r="B37" s="322"/>
      <c r="C37" s="322"/>
      <c r="D37" s="329"/>
    </row>
    <row r="38" spans="1:4" ht="45.75" customHeight="1">
      <c r="A38" s="318">
        <v>32</v>
      </c>
      <c r="B38" s="322"/>
      <c r="C38" s="322"/>
      <c r="D38" s="329"/>
    </row>
    <row r="39" spans="1:4" ht="45.75" customHeight="1">
      <c r="A39" s="318">
        <v>33</v>
      </c>
      <c r="B39" s="322"/>
      <c r="C39" s="322"/>
      <c r="D39" s="329"/>
    </row>
    <row r="40" spans="1:4" ht="45.75" customHeight="1">
      <c r="A40" s="318">
        <v>34</v>
      </c>
      <c r="B40" s="322"/>
      <c r="C40" s="322"/>
      <c r="D40" s="329"/>
    </row>
    <row r="41" spans="1:4" ht="45.75" customHeight="1">
      <c r="A41" s="318">
        <v>35</v>
      </c>
      <c r="B41" s="322"/>
      <c r="C41" s="322"/>
      <c r="D41" s="329"/>
    </row>
    <row r="42" spans="1:4" ht="45.75" customHeight="1">
      <c r="A42" s="318">
        <v>36</v>
      </c>
      <c r="B42" s="322"/>
      <c r="C42" s="322"/>
      <c r="D42" s="329"/>
    </row>
    <row r="43" spans="1:4" ht="45.75" customHeight="1">
      <c r="A43" s="318">
        <v>37</v>
      </c>
      <c r="B43" s="322"/>
      <c r="C43" s="322"/>
      <c r="D43" s="329"/>
    </row>
    <row r="44" spans="1:4" ht="45.75" customHeight="1">
      <c r="A44" s="318">
        <v>38</v>
      </c>
      <c r="B44" s="322"/>
      <c r="C44" s="322"/>
      <c r="D44" s="329"/>
    </row>
    <row r="45" spans="1:4" ht="45.75" customHeight="1">
      <c r="A45" s="318">
        <v>39</v>
      </c>
      <c r="B45" s="322"/>
      <c r="C45" s="322"/>
      <c r="D45" s="329"/>
    </row>
    <row r="46" spans="1:4" ht="45.75" customHeight="1">
      <c r="A46" s="318">
        <v>40</v>
      </c>
      <c r="B46" s="322"/>
      <c r="C46" s="322"/>
      <c r="D46" s="329"/>
    </row>
    <row r="47" spans="1:4" ht="45.75" customHeight="1">
      <c r="A47" s="318">
        <v>41</v>
      </c>
      <c r="B47" s="322"/>
      <c r="C47" s="322"/>
      <c r="D47" s="329"/>
    </row>
    <row r="48" spans="1:4" ht="45.75" customHeight="1">
      <c r="A48" s="318">
        <v>42</v>
      </c>
      <c r="B48" s="322"/>
      <c r="C48" s="322"/>
      <c r="D48" s="329"/>
    </row>
    <row r="49" spans="1:4" ht="45.75" customHeight="1">
      <c r="A49" s="318">
        <v>43</v>
      </c>
      <c r="B49" s="322"/>
      <c r="C49" s="322"/>
      <c r="D49" s="329"/>
    </row>
    <row r="50" spans="1:4" ht="45.75" customHeight="1">
      <c r="A50" s="318">
        <v>44</v>
      </c>
      <c r="B50" s="322"/>
      <c r="C50" s="322"/>
      <c r="D50" s="329"/>
    </row>
    <row r="51" spans="1:4" ht="45.75" customHeight="1">
      <c r="A51" s="318">
        <v>45</v>
      </c>
      <c r="B51" s="322"/>
      <c r="C51" s="322"/>
      <c r="D51" s="329"/>
    </row>
    <row r="52" spans="1:4" ht="45.75" customHeight="1">
      <c r="A52" s="318">
        <v>46</v>
      </c>
      <c r="B52" s="322"/>
      <c r="C52" s="322"/>
      <c r="D52" s="329"/>
    </row>
    <row r="53" spans="1:4" ht="45.75" customHeight="1">
      <c r="A53" s="318">
        <v>47</v>
      </c>
      <c r="B53" s="322"/>
      <c r="C53" s="322"/>
      <c r="D53" s="329"/>
    </row>
    <row r="54" spans="1:4" ht="45.75" customHeight="1">
      <c r="A54" s="318">
        <v>48</v>
      </c>
      <c r="B54" s="322"/>
      <c r="C54" s="322"/>
      <c r="D54" s="329"/>
    </row>
    <row r="55" spans="1:4" ht="45.75" customHeight="1">
      <c r="A55" s="318">
        <v>49</v>
      </c>
      <c r="B55" s="322"/>
      <c r="C55" s="322"/>
      <c r="D55" s="329"/>
    </row>
    <row r="56" spans="1:4" ht="45.75" customHeight="1">
      <c r="A56" s="318">
        <v>50</v>
      </c>
      <c r="B56" s="322"/>
      <c r="C56" s="322"/>
      <c r="D56" s="329"/>
    </row>
    <row r="57" spans="1:4" ht="45.75" customHeight="1">
      <c r="A57" s="318">
        <v>51</v>
      </c>
      <c r="B57" s="322"/>
      <c r="C57" s="322"/>
      <c r="D57" s="329"/>
    </row>
    <row r="58" spans="1:4" ht="45.75" customHeight="1">
      <c r="A58" s="318">
        <v>52</v>
      </c>
      <c r="B58" s="322"/>
      <c r="C58" s="322"/>
      <c r="D58" s="329"/>
    </row>
    <row r="59" spans="1:4" ht="45.75" customHeight="1">
      <c r="A59" s="318">
        <v>53</v>
      </c>
      <c r="B59" s="322"/>
      <c r="C59" s="322"/>
      <c r="D59" s="329"/>
    </row>
    <row r="60" spans="1:4" ht="45.75" customHeight="1">
      <c r="A60" s="318">
        <v>54</v>
      </c>
      <c r="B60" s="322"/>
      <c r="C60" s="322"/>
      <c r="D60" s="329"/>
    </row>
    <row r="61" spans="1:4" ht="45.75" customHeight="1">
      <c r="A61" s="318">
        <v>55</v>
      </c>
      <c r="B61" s="322"/>
      <c r="C61" s="322"/>
      <c r="D61" s="329"/>
    </row>
    <row r="62" spans="1:4" ht="45.75" customHeight="1">
      <c r="A62" s="318">
        <v>56</v>
      </c>
      <c r="B62" s="322"/>
      <c r="C62" s="322"/>
      <c r="D62" s="329"/>
    </row>
    <row r="63" spans="1:4" ht="45.75" customHeight="1">
      <c r="A63" s="318">
        <v>57</v>
      </c>
      <c r="B63" s="322"/>
      <c r="C63" s="322"/>
      <c r="D63" s="329"/>
    </row>
    <row r="64" spans="1:4" ht="45.75" customHeight="1">
      <c r="A64" s="318">
        <v>58</v>
      </c>
      <c r="B64" s="322"/>
      <c r="C64" s="322"/>
      <c r="D64" s="329"/>
    </row>
    <row r="65" spans="1:4" ht="45.75" customHeight="1">
      <c r="A65" s="318">
        <v>59</v>
      </c>
      <c r="B65" s="322"/>
      <c r="C65" s="322"/>
      <c r="D65" s="329"/>
    </row>
    <row r="66" spans="1:4" ht="45.75" customHeight="1">
      <c r="A66" s="318">
        <v>60</v>
      </c>
      <c r="B66" s="322"/>
      <c r="C66" s="322"/>
      <c r="D66" s="329"/>
    </row>
    <row r="67" spans="1:4" ht="45.75" customHeight="1">
      <c r="A67" s="318">
        <v>61</v>
      </c>
      <c r="B67" s="322"/>
      <c r="C67" s="322"/>
      <c r="D67" s="329"/>
    </row>
    <row r="68" spans="1:4" ht="45.75" customHeight="1">
      <c r="A68" s="318">
        <v>62</v>
      </c>
      <c r="B68" s="322"/>
      <c r="C68" s="322"/>
      <c r="D68" s="329"/>
    </row>
    <row r="69" spans="1:4" ht="45.75" customHeight="1">
      <c r="A69" s="318">
        <v>63</v>
      </c>
      <c r="B69" s="322"/>
      <c r="C69" s="322"/>
      <c r="D69" s="329"/>
    </row>
    <row r="70" spans="1:4" ht="45.75" customHeight="1">
      <c r="A70" s="318">
        <v>64</v>
      </c>
      <c r="B70" s="322"/>
      <c r="C70" s="322"/>
      <c r="D70" s="329"/>
    </row>
    <row r="71" spans="1:4" ht="45.75" customHeight="1">
      <c r="A71" s="318">
        <v>65</v>
      </c>
      <c r="B71" s="322"/>
      <c r="C71" s="322"/>
      <c r="D71" s="329"/>
    </row>
    <row r="72" spans="1:4" ht="45.75" customHeight="1">
      <c r="A72" s="318">
        <v>66</v>
      </c>
      <c r="B72" s="322"/>
      <c r="C72" s="322"/>
      <c r="D72" s="329"/>
    </row>
    <row r="73" spans="1:4" ht="45.75" customHeight="1">
      <c r="A73" s="318">
        <v>67</v>
      </c>
      <c r="B73" s="322"/>
      <c r="C73" s="322"/>
      <c r="D73" s="329"/>
    </row>
    <row r="74" spans="1:4" ht="45.75" customHeight="1">
      <c r="A74" s="318">
        <v>68</v>
      </c>
      <c r="B74" s="322"/>
      <c r="C74" s="322"/>
      <c r="D74" s="329"/>
    </row>
    <row r="75" spans="1:4" ht="45.75" customHeight="1">
      <c r="A75" s="318">
        <v>69</v>
      </c>
      <c r="B75" s="322"/>
      <c r="C75" s="322"/>
      <c r="D75" s="329"/>
    </row>
    <row r="76" spans="1:4" ht="45.75" customHeight="1">
      <c r="A76" s="318">
        <v>70</v>
      </c>
      <c r="B76" s="322"/>
      <c r="C76" s="322"/>
      <c r="D76" s="329"/>
    </row>
    <row r="77" spans="1:4" ht="45.75" customHeight="1">
      <c r="A77" s="318">
        <v>71</v>
      </c>
      <c r="B77" s="322"/>
      <c r="C77" s="322"/>
      <c r="D77" s="329"/>
    </row>
    <row r="78" spans="1:4" ht="45.75" customHeight="1">
      <c r="A78" s="318">
        <v>72</v>
      </c>
      <c r="B78" s="322"/>
      <c r="C78" s="322"/>
      <c r="D78" s="329"/>
    </row>
    <row r="79" spans="1:4" ht="45.75" customHeight="1">
      <c r="A79" s="318">
        <v>73</v>
      </c>
      <c r="B79" s="322"/>
      <c r="C79" s="322"/>
      <c r="D79" s="329"/>
    </row>
    <row r="80" spans="1:4" ht="45.75" customHeight="1">
      <c r="A80" s="318">
        <v>74</v>
      </c>
      <c r="B80" s="322"/>
      <c r="C80" s="322"/>
      <c r="D80" s="329"/>
    </row>
    <row r="81" spans="1:4" ht="45.75" customHeight="1">
      <c r="A81" s="318">
        <v>75</v>
      </c>
      <c r="B81" s="322"/>
      <c r="C81" s="322"/>
      <c r="D81" s="329"/>
    </row>
    <row r="82" spans="1:4" ht="45.75" customHeight="1">
      <c r="A82" s="318">
        <v>76</v>
      </c>
      <c r="B82" s="322"/>
      <c r="C82" s="322"/>
      <c r="D82" s="329"/>
    </row>
    <row r="83" spans="1:4" ht="45.75" customHeight="1">
      <c r="A83" s="318">
        <v>77</v>
      </c>
      <c r="B83" s="322"/>
      <c r="C83" s="322"/>
      <c r="D83" s="329"/>
    </row>
    <row r="84" spans="1:4" ht="45.75" customHeight="1">
      <c r="A84" s="318">
        <v>78</v>
      </c>
      <c r="B84" s="322"/>
      <c r="C84" s="322"/>
      <c r="D84" s="329"/>
    </row>
    <row r="85" spans="1:4" ht="45.75" customHeight="1">
      <c r="A85" s="318">
        <v>79</v>
      </c>
      <c r="B85" s="322"/>
      <c r="C85" s="322"/>
      <c r="D85" s="329"/>
    </row>
    <row r="86" spans="1:4" ht="45.75" customHeight="1">
      <c r="A86" s="318">
        <v>80</v>
      </c>
      <c r="B86" s="322"/>
      <c r="C86" s="322"/>
      <c r="D86" s="329"/>
    </row>
    <row r="87" spans="1:4" ht="45.75" customHeight="1">
      <c r="A87" s="318">
        <v>81</v>
      </c>
      <c r="B87" s="322"/>
      <c r="C87" s="322"/>
      <c r="D87" s="329"/>
    </row>
    <row r="88" spans="1:4" ht="45.75" customHeight="1">
      <c r="A88" s="318">
        <v>82</v>
      </c>
      <c r="B88" s="322"/>
      <c r="C88" s="322"/>
      <c r="D88" s="329"/>
    </row>
    <row r="89" spans="1:4" ht="45.75" customHeight="1">
      <c r="A89" s="318">
        <v>83</v>
      </c>
      <c r="B89" s="322"/>
      <c r="C89" s="322"/>
      <c r="D89" s="329"/>
    </row>
    <row r="90" spans="1:4" ht="45.75" customHeight="1">
      <c r="A90" s="318">
        <v>84</v>
      </c>
      <c r="B90" s="322"/>
      <c r="C90" s="322"/>
      <c r="D90" s="329"/>
    </row>
    <row r="91" spans="1:4" ht="45.75" customHeight="1">
      <c r="A91" s="318">
        <v>85</v>
      </c>
      <c r="B91" s="322"/>
      <c r="C91" s="322"/>
      <c r="D91" s="329"/>
    </row>
    <row r="92" spans="1:4" ht="45.75" customHeight="1">
      <c r="A92" s="318">
        <v>86</v>
      </c>
      <c r="B92" s="322"/>
      <c r="C92" s="322"/>
      <c r="D92" s="329"/>
    </row>
    <row r="93" spans="1:4" ht="45.75" customHeight="1">
      <c r="A93" s="318">
        <v>87</v>
      </c>
      <c r="B93" s="322"/>
      <c r="C93" s="322"/>
      <c r="D93" s="329"/>
    </row>
    <row r="94" spans="1:4" ht="45.75" customHeight="1">
      <c r="A94" s="318">
        <v>88</v>
      </c>
      <c r="B94" s="322"/>
      <c r="C94" s="322"/>
      <c r="D94" s="329"/>
    </row>
    <row r="95" spans="1:4" ht="45.75" customHeight="1">
      <c r="A95" s="318">
        <v>89</v>
      </c>
      <c r="B95" s="322"/>
      <c r="C95" s="322"/>
      <c r="D95" s="329"/>
    </row>
    <row r="96" spans="1:4" ht="45.75" customHeight="1">
      <c r="A96" s="318">
        <v>90</v>
      </c>
      <c r="B96" s="322"/>
      <c r="C96" s="322"/>
      <c r="D96" s="329"/>
    </row>
    <row r="97" spans="1:4" ht="45.75" customHeight="1">
      <c r="A97" s="318">
        <v>91</v>
      </c>
      <c r="B97" s="322"/>
      <c r="C97" s="322"/>
      <c r="D97" s="329"/>
    </row>
    <row r="98" spans="1:4" ht="45.75" customHeight="1">
      <c r="A98" s="318">
        <v>92</v>
      </c>
      <c r="B98" s="322"/>
      <c r="C98" s="322"/>
      <c r="D98" s="329"/>
    </row>
    <row r="99" spans="1:4" ht="45.75" customHeight="1">
      <c r="A99" s="318">
        <v>93</v>
      </c>
      <c r="B99" s="322"/>
      <c r="C99" s="322"/>
      <c r="D99" s="329"/>
    </row>
    <row r="100" spans="1:4" ht="45.75" customHeight="1">
      <c r="A100" s="318">
        <v>94</v>
      </c>
      <c r="B100" s="322"/>
      <c r="C100" s="322"/>
      <c r="D100" s="329"/>
    </row>
    <row r="101" spans="1:4" ht="45.75" customHeight="1">
      <c r="A101" s="318">
        <v>95</v>
      </c>
      <c r="B101" s="322"/>
      <c r="C101" s="322"/>
      <c r="D101" s="329"/>
    </row>
    <row r="102" spans="1:4" ht="45.75" customHeight="1">
      <c r="A102" s="318">
        <v>96</v>
      </c>
      <c r="B102" s="322"/>
      <c r="C102" s="322"/>
      <c r="D102" s="329"/>
    </row>
    <row r="103" spans="1:4" ht="45.75" customHeight="1">
      <c r="A103" s="318">
        <v>97</v>
      </c>
      <c r="B103" s="322"/>
      <c r="C103" s="322"/>
      <c r="D103" s="329"/>
    </row>
    <row r="104" spans="1:4" ht="45.75" customHeight="1">
      <c r="A104" s="318">
        <v>98</v>
      </c>
      <c r="B104" s="322"/>
      <c r="C104" s="322"/>
      <c r="D104" s="329"/>
    </row>
    <row r="105" spans="1:4" ht="45.75" customHeight="1">
      <c r="A105" s="318">
        <v>99</v>
      </c>
      <c r="B105" s="322"/>
      <c r="C105" s="322"/>
      <c r="D105" s="329"/>
    </row>
    <row r="106" spans="1:4" ht="45.75" customHeight="1">
      <c r="A106" s="318">
        <v>100</v>
      </c>
      <c r="B106" s="322"/>
      <c r="C106" s="322"/>
      <c r="D106" s="329"/>
    </row>
    <row r="107" spans="1:4" ht="14.25" customHeight="1">
      <c r="C107" s="297"/>
    </row>
  </sheetData>
  <sheetProtection algorithmName="SHA-512" hashValue="CwjGUm/OSnM4kIjzYEmr5WdrPvD43zHuXwTdwkoVfq45V4G9b92oWT71x+kJMfZ2uzD1XCeSMKy8xPXkmW6wxA==" saltValue="fd1ye+hlxOhpm2WjvjWjaw==" spinCount="100000" sheet="1" objects="1" scenarios="1"/>
  <protectedRanges>
    <protectedRange sqref="B7:D106" name="Tabel 3b81"/>
  </protectedRanges>
  <mergeCells count="3">
    <mergeCell ref="B6:D6"/>
    <mergeCell ref="F7:J7"/>
    <mergeCell ref="F8:I10"/>
  </mergeCells>
  <dataValidations count="1">
    <dataValidation type="custom" allowBlank="1" showDropDown="1" showInputMessage="1" showErrorMessage="1" prompt="Masukan data yang valid. Contoh tanggal : 29 Desember 2021, maka input yang valid adalah 29/12/2021" sqref="C107" xr:uid="{F2E1A285-DA87-4939-9AB6-70465C5C06EC}">
      <formula1>OR(NOT(ISERROR(DATEVALUE(C107))), AND(ISNUMBER(C107), LEFT(CELL("format", C107))="D"))</formula1>
    </dataValidation>
  </dataValidations>
  <hyperlinks>
    <hyperlink ref="E1" location="'Daftar Tabel'!A1" display="&lt;&lt;&lt; Daftar Tabel" xr:uid="{00000000-0004-0000-1400-000000000000}"/>
  </hyperlinks>
  <pageMargins left="0.7" right="0.7" top="0.75" bottom="0.75" header="0.3" footer="0.3"/>
  <pageSetup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K108"/>
  <sheetViews>
    <sheetView zoomScaleNormal="100" workbookViewId="0">
      <pane xSplit="1" ySplit="6" topLeftCell="B7" activePane="bottomRight" state="frozen"/>
      <selection activeCell="O19" sqref="O19"/>
      <selection pane="topRight" activeCell="O19" sqref="O19"/>
      <selection pane="bottomLeft" activeCell="O19" sqref="O19"/>
      <selection pane="bottomRight" activeCell="H84" sqref="H84"/>
    </sheetView>
  </sheetViews>
  <sheetFormatPr defaultColWidth="8.85546875" defaultRowHeight="15"/>
  <cols>
    <col min="1" max="1" width="5.5703125" customWidth="1"/>
    <col min="2" max="2" width="32.5703125" customWidth="1"/>
    <col min="3" max="3" width="10" style="44" customWidth="1"/>
    <col min="4" max="4" width="24.5703125" customWidth="1"/>
    <col min="5" max="5" width="14.5703125" bestFit="1" customWidth="1"/>
  </cols>
  <sheetData>
    <row r="1" spans="1:11">
      <c r="A1" s="34" t="s">
        <v>385</v>
      </c>
      <c r="E1" s="20" t="s">
        <v>14</v>
      </c>
    </row>
    <row r="2" spans="1:11">
      <c r="A2" s="34"/>
    </row>
    <row r="3" spans="1:11">
      <c r="A3" s="34" t="s">
        <v>388</v>
      </c>
    </row>
    <row r="4" spans="1:11" ht="25.5">
      <c r="A4" s="37" t="s">
        <v>112</v>
      </c>
      <c r="B4" s="37" t="s">
        <v>113</v>
      </c>
      <c r="C4" s="432" t="s">
        <v>84</v>
      </c>
      <c r="D4" s="275" t="s">
        <v>114</v>
      </c>
    </row>
    <row r="5" spans="1:11">
      <c r="A5" s="46">
        <v>1</v>
      </c>
      <c r="B5" s="46">
        <v>2</v>
      </c>
      <c r="C5" s="46">
        <v>3</v>
      </c>
      <c r="D5" s="46">
        <v>4</v>
      </c>
    </row>
    <row r="6" spans="1:11" ht="42" customHeight="1">
      <c r="A6" s="47" t="s">
        <v>116</v>
      </c>
      <c r="B6" s="506" t="s">
        <v>117</v>
      </c>
      <c r="C6" s="507"/>
      <c r="D6" s="508"/>
    </row>
    <row r="7" spans="1:11" ht="37.5" customHeight="1">
      <c r="A7" s="318">
        <v>1</v>
      </c>
      <c r="B7" s="322"/>
      <c r="C7" s="322"/>
      <c r="D7" s="329"/>
      <c r="F7" s="509" t="s">
        <v>1079</v>
      </c>
      <c r="G7" s="474"/>
      <c r="H7" s="474"/>
      <c r="I7" s="474"/>
      <c r="J7" s="474"/>
      <c r="K7" s="474"/>
    </row>
    <row r="8" spans="1:11" ht="37.5" customHeight="1">
      <c r="A8" s="318">
        <v>2</v>
      </c>
      <c r="B8" s="322"/>
      <c r="C8" s="322"/>
      <c r="D8" s="329"/>
      <c r="F8" s="468" t="s">
        <v>1091</v>
      </c>
      <c r="G8" s="484"/>
      <c r="H8" s="484"/>
      <c r="I8" s="484"/>
      <c r="J8" s="484"/>
      <c r="K8" s="3">
        <f>COUNTIFS(B7:B1000,"&lt;&gt;",C7:C1000,"&lt;&gt;",D7:D1000,"&lt;&gt;")</f>
        <v>0</v>
      </c>
    </row>
    <row r="9" spans="1:11" ht="37.5" customHeight="1">
      <c r="A9" s="318">
        <v>3</v>
      </c>
      <c r="B9" s="322"/>
      <c r="C9" s="322"/>
      <c r="D9" s="329"/>
      <c r="F9" s="484"/>
      <c r="G9" s="484"/>
      <c r="H9" s="484"/>
      <c r="I9" s="484"/>
      <c r="J9" s="484"/>
      <c r="K9" s="328"/>
    </row>
    <row r="10" spans="1:11" ht="37.5" customHeight="1">
      <c r="A10" s="318">
        <v>4</v>
      </c>
      <c r="B10" s="322"/>
      <c r="C10" s="322"/>
      <c r="D10" s="329"/>
      <c r="F10" s="484"/>
      <c r="G10" s="484"/>
      <c r="H10" s="484"/>
      <c r="I10" s="484"/>
      <c r="J10" s="484"/>
      <c r="K10" s="328"/>
    </row>
    <row r="11" spans="1:11" ht="37.5" customHeight="1">
      <c r="A11" s="318">
        <v>5</v>
      </c>
      <c r="B11" s="322"/>
      <c r="C11" s="322"/>
      <c r="D11" s="329"/>
      <c r="F11" s="484"/>
      <c r="G11" s="484"/>
      <c r="H11" s="484"/>
      <c r="I11" s="484"/>
      <c r="J11" s="484"/>
      <c r="K11" s="328"/>
    </row>
    <row r="12" spans="1:11" ht="37.5" customHeight="1">
      <c r="A12" s="318">
        <v>6</v>
      </c>
      <c r="B12" s="322"/>
      <c r="C12" s="322"/>
      <c r="D12" s="329"/>
      <c r="F12" s="484"/>
      <c r="G12" s="484"/>
      <c r="H12" s="484"/>
      <c r="I12" s="484"/>
      <c r="J12" s="484"/>
      <c r="K12" s="328"/>
    </row>
    <row r="13" spans="1:11" ht="37.5" customHeight="1">
      <c r="A13" s="318">
        <v>7</v>
      </c>
      <c r="B13" s="322"/>
      <c r="C13" s="322"/>
      <c r="D13" s="329"/>
    </row>
    <row r="14" spans="1:11" ht="37.5" customHeight="1">
      <c r="A14" s="318">
        <v>8</v>
      </c>
      <c r="B14" s="322"/>
      <c r="C14" s="322"/>
      <c r="D14" s="329"/>
    </row>
    <row r="15" spans="1:11" ht="37.5" customHeight="1">
      <c r="A15" s="318">
        <v>9</v>
      </c>
      <c r="B15" s="322"/>
      <c r="C15" s="322"/>
      <c r="D15" s="329"/>
    </row>
    <row r="16" spans="1:11" ht="37.5" customHeight="1">
      <c r="A16" s="318">
        <v>10</v>
      </c>
      <c r="B16" s="322"/>
      <c r="C16" s="322"/>
      <c r="D16" s="329"/>
    </row>
    <row r="17" spans="1:4" ht="37.5" customHeight="1">
      <c r="A17" s="318">
        <v>11</v>
      </c>
      <c r="B17" s="322"/>
      <c r="C17" s="322"/>
      <c r="D17" s="329"/>
    </row>
    <row r="18" spans="1:4" ht="37.5" customHeight="1">
      <c r="A18" s="318">
        <v>12</v>
      </c>
      <c r="B18" s="322"/>
      <c r="C18" s="322"/>
      <c r="D18" s="329"/>
    </row>
    <row r="19" spans="1:4" ht="37.5" customHeight="1">
      <c r="A19" s="318">
        <v>13</v>
      </c>
      <c r="B19" s="322"/>
      <c r="C19" s="322"/>
      <c r="D19" s="329"/>
    </row>
    <row r="20" spans="1:4" ht="37.5" customHeight="1">
      <c r="A20" s="318">
        <v>14</v>
      </c>
      <c r="B20" s="322"/>
      <c r="C20" s="322"/>
      <c r="D20" s="329"/>
    </row>
    <row r="21" spans="1:4" ht="37.5" customHeight="1">
      <c r="A21" s="318">
        <v>15</v>
      </c>
      <c r="B21" s="322"/>
      <c r="C21" s="322"/>
      <c r="D21" s="329"/>
    </row>
    <row r="22" spans="1:4" ht="37.5" customHeight="1">
      <c r="A22" s="318">
        <v>16</v>
      </c>
      <c r="B22" s="322"/>
      <c r="C22" s="322"/>
      <c r="D22" s="329"/>
    </row>
    <row r="23" spans="1:4" ht="37.5" customHeight="1">
      <c r="A23" s="318">
        <v>17</v>
      </c>
      <c r="B23" s="322"/>
      <c r="C23" s="322"/>
      <c r="D23" s="329"/>
    </row>
    <row r="24" spans="1:4" ht="37.5" customHeight="1">
      <c r="A24" s="318">
        <v>18</v>
      </c>
      <c r="B24" s="322"/>
      <c r="C24" s="322"/>
      <c r="D24" s="329"/>
    </row>
    <row r="25" spans="1:4" ht="37.5" customHeight="1">
      <c r="A25" s="318">
        <v>19</v>
      </c>
      <c r="B25" s="322"/>
      <c r="C25" s="322"/>
      <c r="D25" s="329"/>
    </row>
    <row r="26" spans="1:4" ht="37.5" customHeight="1">
      <c r="A26" s="318">
        <v>20</v>
      </c>
      <c r="B26" s="322"/>
      <c r="C26" s="322"/>
      <c r="D26" s="329"/>
    </row>
    <row r="27" spans="1:4" ht="37.5" customHeight="1">
      <c r="A27" s="318">
        <v>21</v>
      </c>
      <c r="B27" s="322"/>
      <c r="C27" s="322"/>
      <c r="D27" s="329"/>
    </row>
    <row r="28" spans="1:4" ht="37.5" customHeight="1">
      <c r="A28" s="318">
        <v>22</v>
      </c>
      <c r="B28" s="322"/>
      <c r="C28" s="322"/>
      <c r="D28" s="329"/>
    </row>
    <row r="29" spans="1:4" ht="37.5" customHeight="1">
      <c r="A29" s="318">
        <v>23</v>
      </c>
      <c r="B29" s="322"/>
      <c r="C29" s="322"/>
      <c r="D29" s="329"/>
    </row>
    <row r="30" spans="1:4" ht="37.5" customHeight="1">
      <c r="A30" s="318">
        <v>24</v>
      </c>
      <c r="B30" s="322"/>
      <c r="C30" s="322"/>
      <c r="D30" s="329"/>
    </row>
    <row r="31" spans="1:4" ht="37.5" customHeight="1">
      <c r="A31" s="318">
        <v>25</v>
      </c>
      <c r="B31" s="322"/>
      <c r="C31" s="322"/>
      <c r="D31" s="329"/>
    </row>
    <row r="32" spans="1:4" ht="37.5" customHeight="1">
      <c r="A32" s="318">
        <v>26</v>
      </c>
      <c r="B32" s="322"/>
      <c r="C32" s="322"/>
      <c r="D32" s="329"/>
    </row>
    <row r="33" spans="1:4" ht="37.5" customHeight="1">
      <c r="A33" s="318">
        <v>27</v>
      </c>
      <c r="B33" s="322"/>
      <c r="C33" s="322"/>
      <c r="D33" s="329"/>
    </row>
    <row r="34" spans="1:4" ht="37.5" customHeight="1">
      <c r="A34" s="318">
        <v>28</v>
      </c>
      <c r="B34" s="322"/>
      <c r="C34" s="322"/>
      <c r="D34" s="329"/>
    </row>
    <row r="35" spans="1:4" ht="37.5" customHeight="1">
      <c r="A35" s="318">
        <v>29</v>
      </c>
      <c r="B35" s="322"/>
      <c r="C35" s="322"/>
      <c r="D35" s="329"/>
    </row>
    <row r="36" spans="1:4" ht="37.5" customHeight="1">
      <c r="A36" s="318">
        <v>30</v>
      </c>
      <c r="B36" s="322"/>
      <c r="C36" s="322"/>
      <c r="D36" s="329"/>
    </row>
    <row r="37" spans="1:4" ht="37.5" customHeight="1">
      <c r="A37" s="318">
        <v>31</v>
      </c>
      <c r="B37" s="322"/>
      <c r="C37" s="322"/>
      <c r="D37" s="329"/>
    </row>
    <row r="38" spans="1:4" ht="37.5" customHeight="1">
      <c r="A38" s="318">
        <v>32</v>
      </c>
      <c r="B38" s="322"/>
      <c r="C38" s="322"/>
      <c r="D38" s="329"/>
    </row>
    <row r="39" spans="1:4" ht="37.5" customHeight="1">
      <c r="A39" s="318">
        <v>33</v>
      </c>
      <c r="B39" s="322"/>
      <c r="C39" s="322"/>
      <c r="D39" s="329"/>
    </row>
    <row r="40" spans="1:4" ht="37.5" customHeight="1">
      <c r="A40" s="318">
        <v>34</v>
      </c>
      <c r="B40" s="322"/>
      <c r="C40" s="322"/>
      <c r="D40" s="329"/>
    </row>
    <row r="41" spans="1:4" ht="37.5" customHeight="1">
      <c r="A41" s="318">
        <v>35</v>
      </c>
      <c r="B41" s="322"/>
      <c r="C41" s="322"/>
      <c r="D41" s="329"/>
    </row>
    <row r="42" spans="1:4" ht="37.5" customHeight="1">
      <c r="A42" s="318">
        <v>36</v>
      </c>
      <c r="B42" s="322"/>
      <c r="C42" s="322"/>
      <c r="D42" s="329"/>
    </row>
    <row r="43" spans="1:4" ht="37.5" customHeight="1">
      <c r="A43" s="318">
        <v>37</v>
      </c>
      <c r="B43" s="322"/>
      <c r="C43" s="322"/>
      <c r="D43" s="329"/>
    </row>
    <row r="44" spans="1:4" ht="37.5" customHeight="1">
      <c r="A44" s="318">
        <v>38</v>
      </c>
      <c r="B44" s="322"/>
      <c r="C44" s="322"/>
      <c r="D44" s="329"/>
    </row>
    <row r="45" spans="1:4" ht="37.5" customHeight="1">
      <c r="A45" s="318">
        <v>39</v>
      </c>
      <c r="B45" s="322"/>
      <c r="C45" s="322"/>
      <c r="D45" s="329"/>
    </row>
    <row r="46" spans="1:4" ht="37.5" customHeight="1">
      <c r="A46" s="318">
        <v>40</v>
      </c>
      <c r="B46" s="322"/>
      <c r="C46" s="322"/>
      <c r="D46" s="329"/>
    </row>
    <row r="47" spans="1:4" ht="37.5" customHeight="1">
      <c r="A47" s="318">
        <v>41</v>
      </c>
      <c r="B47" s="322"/>
      <c r="C47" s="322"/>
      <c r="D47" s="329"/>
    </row>
    <row r="48" spans="1:4" ht="37.5" customHeight="1">
      <c r="A48" s="318">
        <v>42</v>
      </c>
      <c r="B48" s="322"/>
      <c r="C48" s="322"/>
      <c r="D48" s="329"/>
    </row>
    <row r="49" spans="1:4" ht="37.5" customHeight="1">
      <c r="A49" s="318">
        <v>43</v>
      </c>
      <c r="B49" s="322"/>
      <c r="C49" s="322"/>
      <c r="D49" s="329"/>
    </row>
    <row r="50" spans="1:4" ht="37.5" customHeight="1">
      <c r="A50" s="318">
        <v>44</v>
      </c>
      <c r="B50" s="322"/>
      <c r="C50" s="322"/>
      <c r="D50" s="329"/>
    </row>
    <row r="51" spans="1:4" ht="37.5" customHeight="1">
      <c r="A51" s="318">
        <v>45</v>
      </c>
      <c r="B51" s="322"/>
      <c r="C51" s="322"/>
      <c r="D51" s="329"/>
    </row>
    <row r="52" spans="1:4" ht="37.5" customHeight="1">
      <c r="A52" s="318">
        <v>46</v>
      </c>
      <c r="B52" s="322"/>
      <c r="C52" s="322"/>
      <c r="D52" s="329"/>
    </row>
    <row r="53" spans="1:4" ht="37.5" customHeight="1">
      <c r="A53" s="318">
        <v>47</v>
      </c>
      <c r="B53" s="322"/>
      <c r="C53" s="322"/>
      <c r="D53" s="329"/>
    </row>
    <row r="54" spans="1:4" ht="37.5" customHeight="1">
      <c r="A54" s="318">
        <v>48</v>
      </c>
      <c r="B54" s="322"/>
      <c r="C54" s="322"/>
      <c r="D54" s="329"/>
    </row>
    <row r="55" spans="1:4" ht="37.5" customHeight="1">
      <c r="A55" s="318">
        <v>49</v>
      </c>
      <c r="B55" s="322"/>
      <c r="C55" s="322"/>
      <c r="D55" s="329"/>
    </row>
    <row r="56" spans="1:4" ht="37.5" customHeight="1">
      <c r="A56" s="318">
        <v>50</v>
      </c>
      <c r="B56" s="322"/>
      <c r="C56" s="322"/>
      <c r="D56" s="329"/>
    </row>
    <row r="57" spans="1:4" ht="37.5" customHeight="1">
      <c r="A57" s="318">
        <v>51</v>
      </c>
      <c r="B57" s="322"/>
      <c r="C57" s="322"/>
      <c r="D57" s="329"/>
    </row>
    <row r="58" spans="1:4" ht="37.5" customHeight="1">
      <c r="A58" s="318">
        <v>52</v>
      </c>
      <c r="B58" s="322"/>
      <c r="C58" s="322"/>
      <c r="D58" s="329"/>
    </row>
    <row r="59" spans="1:4" ht="37.5" customHeight="1">
      <c r="A59" s="318">
        <v>53</v>
      </c>
      <c r="B59" s="322"/>
      <c r="C59" s="322"/>
      <c r="D59" s="329"/>
    </row>
    <row r="60" spans="1:4" ht="37.5" customHeight="1">
      <c r="A60" s="318">
        <v>54</v>
      </c>
      <c r="B60" s="322"/>
      <c r="C60" s="322"/>
      <c r="D60" s="329"/>
    </row>
    <row r="61" spans="1:4" ht="37.5" customHeight="1">
      <c r="A61" s="318">
        <v>55</v>
      </c>
      <c r="B61" s="322"/>
      <c r="C61" s="322"/>
      <c r="D61" s="329"/>
    </row>
    <row r="62" spans="1:4" ht="37.5" customHeight="1">
      <c r="A62" s="318">
        <v>56</v>
      </c>
      <c r="B62" s="322"/>
      <c r="C62" s="322"/>
      <c r="D62" s="329"/>
    </row>
    <row r="63" spans="1:4" ht="37.5" customHeight="1">
      <c r="A63" s="318">
        <v>57</v>
      </c>
      <c r="B63" s="322"/>
      <c r="C63" s="322"/>
      <c r="D63" s="329"/>
    </row>
    <row r="64" spans="1:4" ht="37.5" customHeight="1">
      <c r="A64" s="318">
        <v>58</v>
      </c>
      <c r="B64" s="322"/>
      <c r="C64" s="322"/>
      <c r="D64" s="329"/>
    </row>
    <row r="65" spans="1:4" ht="37.5" customHeight="1">
      <c r="A65" s="318">
        <v>59</v>
      </c>
      <c r="B65" s="322"/>
      <c r="C65" s="322"/>
      <c r="D65" s="329"/>
    </row>
    <row r="66" spans="1:4" ht="37.5" customHeight="1">
      <c r="A66" s="318">
        <v>60</v>
      </c>
      <c r="B66" s="322"/>
      <c r="C66" s="322"/>
      <c r="D66" s="329"/>
    </row>
    <row r="67" spans="1:4" ht="37.5" customHeight="1">
      <c r="A67" s="318">
        <v>61</v>
      </c>
      <c r="B67" s="322"/>
      <c r="C67" s="322"/>
      <c r="D67" s="329"/>
    </row>
    <row r="68" spans="1:4" ht="37.5" customHeight="1">
      <c r="A68" s="318">
        <v>62</v>
      </c>
      <c r="B68" s="322"/>
      <c r="C68" s="322"/>
      <c r="D68" s="329"/>
    </row>
    <row r="69" spans="1:4" ht="37.5" customHeight="1">
      <c r="A69" s="318">
        <v>63</v>
      </c>
      <c r="B69" s="322"/>
      <c r="C69" s="322"/>
      <c r="D69" s="329"/>
    </row>
    <row r="70" spans="1:4" ht="37.5" customHeight="1">
      <c r="A70" s="318">
        <v>64</v>
      </c>
      <c r="B70" s="322"/>
      <c r="C70" s="322"/>
      <c r="D70" s="329"/>
    </row>
    <row r="71" spans="1:4" ht="37.5" customHeight="1">
      <c r="A71" s="318">
        <v>65</v>
      </c>
      <c r="B71" s="322"/>
      <c r="C71" s="322"/>
      <c r="D71" s="329"/>
    </row>
    <row r="72" spans="1:4" ht="37.5" customHeight="1">
      <c r="A72" s="318">
        <v>66</v>
      </c>
      <c r="B72" s="322"/>
      <c r="C72" s="322"/>
      <c r="D72" s="329"/>
    </row>
    <row r="73" spans="1:4" ht="37.5" customHeight="1">
      <c r="A73" s="318">
        <v>67</v>
      </c>
      <c r="B73" s="322"/>
      <c r="C73" s="322"/>
      <c r="D73" s="329"/>
    </row>
    <row r="74" spans="1:4" ht="37.5" customHeight="1">
      <c r="A74" s="318">
        <v>68</v>
      </c>
      <c r="B74" s="322"/>
      <c r="C74" s="322"/>
      <c r="D74" s="329"/>
    </row>
    <row r="75" spans="1:4" ht="37.5" customHeight="1">
      <c r="A75" s="318">
        <v>69</v>
      </c>
      <c r="B75" s="322"/>
      <c r="C75" s="322"/>
      <c r="D75" s="329"/>
    </row>
    <row r="76" spans="1:4" ht="37.5" customHeight="1">
      <c r="A76" s="318">
        <v>70</v>
      </c>
      <c r="B76" s="322"/>
      <c r="C76" s="322"/>
      <c r="D76" s="329"/>
    </row>
    <row r="77" spans="1:4" ht="37.5" customHeight="1">
      <c r="A77" s="318">
        <v>71</v>
      </c>
      <c r="B77" s="322"/>
      <c r="C77" s="322"/>
      <c r="D77" s="329"/>
    </row>
    <row r="78" spans="1:4" ht="37.5" customHeight="1">
      <c r="A78" s="318">
        <v>72</v>
      </c>
      <c r="B78" s="322"/>
      <c r="C78" s="322"/>
      <c r="D78" s="329"/>
    </row>
    <row r="79" spans="1:4" ht="37.5" customHeight="1">
      <c r="A79" s="318">
        <v>73</v>
      </c>
      <c r="B79" s="322"/>
      <c r="C79" s="322"/>
      <c r="D79" s="329"/>
    </row>
    <row r="80" spans="1:4" ht="37.5" customHeight="1">
      <c r="A80" s="318">
        <v>74</v>
      </c>
      <c r="B80" s="322"/>
      <c r="C80" s="322"/>
      <c r="D80" s="329"/>
    </row>
    <row r="81" spans="1:4" ht="37.5" customHeight="1">
      <c r="A81" s="318">
        <v>75</v>
      </c>
      <c r="B81" s="322"/>
      <c r="C81" s="322"/>
      <c r="D81" s="329"/>
    </row>
    <row r="82" spans="1:4" ht="37.5" customHeight="1">
      <c r="A82" s="318">
        <v>76</v>
      </c>
      <c r="B82" s="322"/>
      <c r="C82" s="322"/>
      <c r="D82" s="329"/>
    </row>
    <row r="83" spans="1:4" ht="37.5" customHeight="1">
      <c r="A83" s="318">
        <v>77</v>
      </c>
      <c r="B83" s="322"/>
      <c r="C83" s="322"/>
      <c r="D83" s="329"/>
    </row>
    <row r="84" spans="1:4" ht="37.5" customHeight="1">
      <c r="A84" s="318">
        <v>78</v>
      </c>
      <c r="B84" s="322"/>
      <c r="C84" s="322"/>
      <c r="D84" s="329"/>
    </row>
    <row r="85" spans="1:4" ht="37.5" customHeight="1">
      <c r="A85" s="318">
        <v>79</v>
      </c>
      <c r="B85" s="322"/>
      <c r="C85" s="322"/>
      <c r="D85" s="329"/>
    </row>
    <row r="86" spans="1:4" ht="37.5" customHeight="1">
      <c r="A86" s="318">
        <v>80</v>
      </c>
      <c r="B86" s="322"/>
      <c r="C86" s="322"/>
      <c r="D86" s="329"/>
    </row>
    <row r="87" spans="1:4" ht="37.5" customHeight="1">
      <c r="A87" s="318">
        <v>81</v>
      </c>
      <c r="B87" s="322"/>
      <c r="C87" s="322"/>
      <c r="D87" s="329"/>
    </row>
    <row r="88" spans="1:4" ht="37.5" customHeight="1">
      <c r="A88" s="318">
        <v>82</v>
      </c>
      <c r="B88" s="322"/>
      <c r="C88" s="322"/>
      <c r="D88" s="329"/>
    </row>
    <row r="89" spans="1:4" ht="37.5" customHeight="1">
      <c r="A89" s="318">
        <v>83</v>
      </c>
      <c r="B89" s="322"/>
      <c r="C89" s="322"/>
      <c r="D89" s="329"/>
    </row>
    <row r="90" spans="1:4" ht="37.5" customHeight="1">
      <c r="A90" s="318">
        <v>84</v>
      </c>
      <c r="B90" s="322"/>
      <c r="C90" s="322"/>
      <c r="D90" s="329"/>
    </row>
    <row r="91" spans="1:4" ht="37.5" customHeight="1">
      <c r="A91" s="318">
        <v>85</v>
      </c>
      <c r="B91" s="322"/>
      <c r="C91" s="322"/>
      <c r="D91" s="329"/>
    </row>
    <row r="92" spans="1:4" ht="37.5" customHeight="1">
      <c r="A92" s="318">
        <v>86</v>
      </c>
      <c r="B92" s="322"/>
      <c r="C92" s="322"/>
      <c r="D92" s="329"/>
    </row>
    <row r="93" spans="1:4" ht="37.5" customHeight="1">
      <c r="A93" s="318">
        <v>87</v>
      </c>
      <c r="B93" s="322"/>
      <c r="C93" s="322"/>
      <c r="D93" s="329"/>
    </row>
    <row r="94" spans="1:4" ht="37.5" customHeight="1">
      <c r="A94" s="318">
        <v>88</v>
      </c>
      <c r="B94" s="322"/>
      <c r="C94" s="322"/>
      <c r="D94" s="329"/>
    </row>
    <row r="95" spans="1:4" ht="37.5" customHeight="1">
      <c r="A95" s="318">
        <v>89</v>
      </c>
      <c r="B95" s="322"/>
      <c r="C95" s="322"/>
      <c r="D95" s="329"/>
    </row>
    <row r="96" spans="1:4" ht="37.5" customHeight="1">
      <c r="A96" s="318">
        <v>90</v>
      </c>
      <c r="B96" s="322"/>
      <c r="C96" s="322"/>
      <c r="D96" s="329"/>
    </row>
    <row r="97" spans="1:4" ht="37.5" customHeight="1">
      <c r="A97" s="318">
        <v>91</v>
      </c>
      <c r="B97" s="322"/>
      <c r="C97" s="322"/>
      <c r="D97" s="329"/>
    </row>
    <row r="98" spans="1:4" ht="37.5" customHeight="1">
      <c r="A98" s="318">
        <v>92</v>
      </c>
      <c r="B98" s="322"/>
      <c r="C98" s="322"/>
      <c r="D98" s="329"/>
    </row>
    <row r="99" spans="1:4" ht="37.5" customHeight="1">
      <c r="A99" s="318">
        <v>93</v>
      </c>
      <c r="B99" s="322"/>
      <c r="C99" s="322"/>
      <c r="D99" s="329"/>
    </row>
    <row r="100" spans="1:4" ht="37.5" customHeight="1">
      <c r="A100" s="318">
        <v>94</v>
      </c>
      <c r="B100" s="322"/>
      <c r="C100" s="322"/>
      <c r="D100" s="329"/>
    </row>
    <row r="101" spans="1:4" ht="37.5" customHeight="1">
      <c r="A101" s="318">
        <v>95</v>
      </c>
      <c r="B101" s="322"/>
      <c r="C101" s="322"/>
      <c r="D101" s="329"/>
    </row>
    <row r="102" spans="1:4" ht="37.5" customHeight="1">
      <c r="A102" s="318">
        <v>96</v>
      </c>
      <c r="B102" s="322"/>
      <c r="C102" s="322"/>
      <c r="D102" s="329"/>
    </row>
    <row r="103" spans="1:4" ht="37.5" customHeight="1">
      <c r="A103" s="318">
        <v>97</v>
      </c>
      <c r="B103" s="322"/>
      <c r="C103" s="322"/>
      <c r="D103" s="329"/>
    </row>
    <row r="104" spans="1:4" ht="37.5" customHeight="1">
      <c r="A104" s="318">
        <v>98</v>
      </c>
      <c r="B104" s="322"/>
      <c r="C104" s="322"/>
      <c r="D104" s="329"/>
    </row>
    <row r="105" spans="1:4" ht="37.5" customHeight="1">
      <c r="A105" s="318">
        <v>99</v>
      </c>
      <c r="B105" s="322"/>
      <c r="C105" s="322"/>
      <c r="D105" s="329"/>
    </row>
    <row r="106" spans="1:4" ht="37.5" customHeight="1">
      <c r="A106" s="318">
        <v>100</v>
      </c>
      <c r="B106" s="322"/>
      <c r="C106" s="322"/>
      <c r="D106" s="329"/>
    </row>
    <row r="107" spans="1:4" ht="37.5" customHeight="1"/>
    <row r="108" spans="1:4" ht="37.5" customHeight="1"/>
  </sheetData>
  <sheetProtection algorithmName="SHA-512" hashValue="ORl283bY2Q45l5y6rXvOQYFMFjnpNoLC7uutY6tPs22JG6e26gdUa+fIijJ21k/uFH2gMxQfjvSvT4wGhNDxfg==" saltValue="ZwEW3oYarmQlP7PjVgLkUQ==" spinCount="100000" sheet="1" objects="1" scenarios="1"/>
  <protectedRanges>
    <protectedRange sqref="B7:D106" name="Tabel 3b82"/>
  </protectedRanges>
  <mergeCells count="3">
    <mergeCell ref="B6:D6"/>
    <mergeCell ref="F7:K7"/>
    <mergeCell ref="F8:J12"/>
  </mergeCells>
  <hyperlinks>
    <hyperlink ref="E1" location="'Daftar Tabel'!A1" display="&lt;&lt;&lt; Daftar Tabel" xr:uid="{00000000-0004-0000-1500-000000000000}"/>
  </hyperlinks>
  <pageMargins left="0.7" right="0.7" top="0.75" bottom="0.75" header="0.3" footer="0.3"/>
  <pageSetup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L107"/>
  <sheetViews>
    <sheetView workbookViewId="0">
      <pane xSplit="1" ySplit="6" topLeftCell="B7" activePane="bottomRight" state="frozen"/>
      <selection activeCell="O19" sqref="O19"/>
      <selection pane="topRight" activeCell="O19" sqref="O19"/>
      <selection pane="bottomLeft" activeCell="O19" sqref="O19"/>
      <selection pane="bottomRight" activeCell="I82" sqref="I82"/>
    </sheetView>
  </sheetViews>
  <sheetFormatPr defaultColWidth="8.85546875" defaultRowHeight="15"/>
  <cols>
    <col min="1" max="1" width="5.5703125" customWidth="1"/>
    <col min="2" max="2" width="32.5703125" customWidth="1"/>
    <col min="3" max="3" width="10.140625" style="44" customWidth="1"/>
    <col min="4" max="4" width="24.5703125" customWidth="1"/>
    <col min="5" max="5" width="14.5703125" bestFit="1" customWidth="1"/>
  </cols>
  <sheetData>
    <row r="1" spans="1:12">
      <c r="A1" s="34" t="s">
        <v>385</v>
      </c>
      <c r="E1" s="20" t="s">
        <v>14</v>
      </c>
    </row>
    <row r="2" spans="1:12">
      <c r="A2" s="50"/>
    </row>
    <row r="3" spans="1:12">
      <c r="A3" s="34" t="s">
        <v>387</v>
      </c>
    </row>
    <row r="4" spans="1:12" ht="25.5">
      <c r="A4" s="37" t="s">
        <v>112</v>
      </c>
      <c r="B4" s="37" t="s">
        <v>113</v>
      </c>
      <c r="C4" s="432" t="s">
        <v>84</v>
      </c>
      <c r="D4" s="275" t="s">
        <v>114</v>
      </c>
    </row>
    <row r="5" spans="1:12">
      <c r="A5" s="46">
        <v>1</v>
      </c>
      <c r="B5" s="46">
        <v>2</v>
      </c>
      <c r="C5" s="46">
        <v>3</v>
      </c>
      <c r="D5" s="46">
        <v>4</v>
      </c>
    </row>
    <row r="6" spans="1:12" ht="29.1" customHeight="1">
      <c r="A6" s="47" t="s">
        <v>118</v>
      </c>
      <c r="B6" s="506" t="s">
        <v>119</v>
      </c>
      <c r="C6" s="507"/>
      <c r="D6" s="508"/>
    </row>
    <row r="7" spans="1:12" ht="44.25" customHeight="1">
      <c r="A7" s="318">
        <v>1</v>
      </c>
      <c r="B7" s="322"/>
      <c r="C7" s="322"/>
      <c r="D7" s="322"/>
      <c r="G7" s="509" t="s">
        <v>1079</v>
      </c>
      <c r="H7" s="474"/>
      <c r="I7" s="474"/>
      <c r="J7" s="474"/>
      <c r="K7" s="474"/>
      <c r="L7" s="474"/>
    </row>
    <row r="8" spans="1:12" ht="44.25" customHeight="1">
      <c r="A8" s="318">
        <v>2</v>
      </c>
      <c r="B8" s="322"/>
      <c r="C8" s="322"/>
      <c r="D8" s="322"/>
      <c r="G8" s="510" t="s">
        <v>1092</v>
      </c>
      <c r="H8" s="511"/>
      <c r="I8" s="511"/>
      <c r="J8" s="511"/>
      <c r="K8" s="511"/>
      <c r="L8" s="3">
        <f>COUNTIFS(B7:B991,"&lt;&gt;",C7:C991,"&lt;&gt;",D7:D991,"&lt;&gt;")</f>
        <v>0</v>
      </c>
    </row>
    <row r="9" spans="1:12" ht="44.25" customHeight="1">
      <c r="A9" s="318">
        <v>3</v>
      </c>
      <c r="B9" s="322"/>
      <c r="C9" s="322"/>
      <c r="D9" s="322"/>
      <c r="G9" s="511"/>
      <c r="H9" s="511"/>
      <c r="I9" s="511"/>
      <c r="J9" s="511"/>
      <c r="K9" s="511"/>
    </row>
    <row r="10" spans="1:12" ht="44.25" customHeight="1">
      <c r="A10" s="318">
        <v>4</v>
      </c>
      <c r="B10" s="322"/>
      <c r="C10" s="322"/>
      <c r="D10" s="322"/>
      <c r="G10" s="511"/>
      <c r="H10" s="511"/>
      <c r="I10" s="511"/>
      <c r="J10" s="511"/>
      <c r="K10" s="511"/>
      <c r="L10" s="328"/>
    </row>
    <row r="11" spans="1:12" ht="44.25" customHeight="1">
      <c r="A11" s="318">
        <v>5</v>
      </c>
      <c r="B11" s="322"/>
      <c r="C11" s="322"/>
      <c r="D11" s="322"/>
      <c r="G11" s="511"/>
      <c r="H11" s="511"/>
      <c r="I11" s="511"/>
      <c r="J11" s="511"/>
      <c r="K11" s="511"/>
      <c r="L11" s="328"/>
    </row>
    <row r="12" spans="1:12" ht="44.25" customHeight="1">
      <c r="A12" s="318">
        <v>6</v>
      </c>
      <c r="B12" s="322"/>
      <c r="C12" s="322"/>
      <c r="D12" s="322"/>
      <c r="G12" s="511"/>
      <c r="H12" s="511"/>
      <c r="I12" s="511"/>
      <c r="J12" s="511"/>
      <c r="K12" s="511"/>
      <c r="L12" s="328"/>
    </row>
    <row r="13" spans="1:12" ht="44.25" customHeight="1">
      <c r="A13" s="318">
        <v>7</v>
      </c>
      <c r="B13" s="322"/>
      <c r="C13" s="322"/>
      <c r="D13" s="322"/>
    </row>
    <row r="14" spans="1:12" ht="44.25" customHeight="1">
      <c r="A14" s="318">
        <v>8</v>
      </c>
      <c r="B14" s="322"/>
      <c r="C14" s="322"/>
      <c r="D14" s="322"/>
    </row>
    <row r="15" spans="1:12" ht="44.25" customHeight="1">
      <c r="A15" s="318">
        <v>9</v>
      </c>
      <c r="B15" s="322"/>
      <c r="C15" s="322"/>
      <c r="D15" s="322"/>
    </row>
    <row r="16" spans="1:12" ht="44.25" customHeight="1">
      <c r="A16" s="318">
        <v>10</v>
      </c>
      <c r="B16" s="322"/>
      <c r="C16" s="322"/>
      <c r="D16" s="322"/>
    </row>
    <row r="17" spans="1:4" ht="44.25" customHeight="1">
      <c r="A17" s="318">
        <v>11</v>
      </c>
      <c r="B17" s="322"/>
      <c r="C17" s="322"/>
      <c r="D17" s="322"/>
    </row>
    <row r="18" spans="1:4" ht="44.25" customHeight="1">
      <c r="A18" s="318">
        <v>12</v>
      </c>
      <c r="B18" s="322"/>
      <c r="C18" s="322"/>
      <c r="D18" s="322"/>
    </row>
    <row r="19" spans="1:4" ht="44.25" customHeight="1">
      <c r="A19" s="318">
        <v>13</v>
      </c>
      <c r="B19" s="322"/>
      <c r="C19" s="322"/>
      <c r="D19" s="322"/>
    </row>
    <row r="20" spans="1:4" ht="44.25" customHeight="1">
      <c r="A20" s="318">
        <v>14</v>
      </c>
      <c r="B20" s="322"/>
      <c r="C20" s="322"/>
      <c r="D20" s="322"/>
    </row>
    <row r="21" spans="1:4" ht="44.25" customHeight="1">
      <c r="A21" s="318">
        <v>15</v>
      </c>
      <c r="B21" s="322"/>
      <c r="C21" s="322"/>
      <c r="D21" s="322"/>
    </row>
    <row r="22" spans="1:4" ht="44.25" customHeight="1">
      <c r="A22" s="318">
        <v>16</v>
      </c>
      <c r="B22" s="322"/>
      <c r="C22" s="322"/>
      <c r="D22" s="322"/>
    </row>
    <row r="23" spans="1:4" ht="44.25" customHeight="1">
      <c r="A23" s="318">
        <v>17</v>
      </c>
      <c r="B23" s="322"/>
      <c r="C23" s="322"/>
      <c r="D23" s="322"/>
    </row>
    <row r="24" spans="1:4" ht="44.25" customHeight="1">
      <c r="A24" s="318">
        <v>18</v>
      </c>
      <c r="B24" s="322"/>
      <c r="C24" s="322"/>
      <c r="D24" s="322"/>
    </row>
    <row r="25" spans="1:4" ht="44.25" customHeight="1">
      <c r="A25" s="318">
        <v>19</v>
      </c>
      <c r="B25" s="322"/>
      <c r="C25" s="322"/>
      <c r="D25" s="322"/>
    </row>
    <row r="26" spans="1:4" ht="44.25" customHeight="1">
      <c r="A26" s="318">
        <v>20</v>
      </c>
      <c r="B26" s="322"/>
      <c r="C26" s="322"/>
      <c r="D26" s="322"/>
    </row>
    <row r="27" spans="1:4" ht="44.25" customHeight="1">
      <c r="A27" s="318">
        <v>21</v>
      </c>
      <c r="B27" s="322"/>
      <c r="C27" s="322"/>
      <c r="D27" s="322"/>
    </row>
    <row r="28" spans="1:4" ht="44.25" customHeight="1">
      <c r="A28" s="318">
        <v>22</v>
      </c>
      <c r="B28" s="322"/>
      <c r="C28" s="322"/>
      <c r="D28" s="322"/>
    </row>
    <row r="29" spans="1:4" ht="44.25" customHeight="1">
      <c r="A29" s="318">
        <v>23</v>
      </c>
      <c r="B29" s="322"/>
      <c r="C29" s="322"/>
      <c r="D29" s="322"/>
    </row>
    <row r="30" spans="1:4" ht="44.25" customHeight="1">
      <c r="A30" s="318">
        <v>24</v>
      </c>
      <c r="B30" s="322"/>
      <c r="C30" s="322"/>
      <c r="D30" s="322"/>
    </row>
    <row r="31" spans="1:4" ht="44.25" customHeight="1">
      <c r="A31" s="318">
        <v>25</v>
      </c>
      <c r="B31" s="322"/>
      <c r="C31" s="322"/>
      <c r="D31" s="322"/>
    </row>
    <row r="32" spans="1:4" ht="44.25" customHeight="1">
      <c r="A32" s="318">
        <v>26</v>
      </c>
      <c r="B32" s="322"/>
      <c r="C32" s="322"/>
      <c r="D32" s="322"/>
    </row>
    <row r="33" spans="1:4" ht="44.25" customHeight="1">
      <c r="A33" s="318">
        <v>27</v>
      </c>
      <c r="B33" s="322"/>
      <c r="C33" s="322"/>
      <c r="D33" s="322"/>
    </row>
    <row r="34" spans="1:4" ht="44.25" customHeight="1">
      <c r="A34" s="318">
        <v>28</v>
      </c>
      <c r="B34" s="322"/>
      <c r="C34" s="322"/>
      <c r="D34" s="322"/>
    </row>
    <row r="35" spans="1:4" ht="44.25" customHeight="1">
      <c r="A35" s="318">
        <v>29</v>
      </c>
      <c r="B35" s="322"/>
      <c r="C35" s="322"/>
      <c r="D35" s="322"/>
    </row>
    <row r="36" spans="1:4" ht="44.25" customHeight="1">
      <c r="A36" s="318">
        <v>30</v>
      </c>
      <c r="B36" s="322"/>
      <c r="C36" s="322"/>
      <c r="D36" s="322"/>
    </row>
    <row r="37" spans="1:4" ht="44.25" customHeight="1">
      <c r="A37" s="318">
        <v>31</v>
      </c>
      <c r="B37" s="322"/>
      <c r="C37" s="322"/>
      <c r="D37" s="322"/>
    </row>
    <row r="38" spans="1:4" ht="44.25" customHeight="1">
      <c r="A38" s="318">
        <v>32</v>
      </c>
      <c r="B38" s="322"/>
      <c r="C38" s="322"/>
      <c r="D38" s="322"/>
    </row>
    <row r="39" spans="1:4" ht="44.25" customHeight="1">
      <c r="A39" s="318">
        <v>33</v>
      </c>
      <c r="B39" s="322"/>
      <c r="C39" s="322"/>
      <c r="D39" s="322"/>
    </row>
    <row r="40" spans="1:4" ht="44.25" customHeight="1">
      <c r="A40" s="318">
        <v>34</v>
      </c>
      <c r="B40" s="322"/>
      <c r="C40" s="322"/>
      <c r="D40" s="322"/>
    </row>
    <row r="41" spans="1:4" ht="44.25" customHeight="1">
      <c r="A41" s="318">
        <v>35</v>
      </c>
      <c r="B41" s="322"/>
      <c r="C41" s="322"/>
      <c r="D41" s="322"/>
    </row>
    <row r="42" spans="1:4" ht="44.25" customHeight="1">
      <c r="A42" s="318">
        <v>36</v>
      </c>
      <c r="B42" s="322"/>
      <c r="C42" s="322"/>
      <c r="D42" s="322"/>
    </row>
    <row r="43" spans="1:4" ht="44.25" customHeight="1">
      <c r="A43" s="318">
        <v>37</v>
      </c>
      <c r="B43" s="322"/>
      <c r="C43" s="322"/>
      <c r="D43" s="322"/>
    </row>
    <row r="44" spans="1:4" ht="44.25" customHeight="1">
      <c r="A44" s="318">
        <v>38</v>
      </c>
      <c r="B44" s="322"/>
      <c r="C44" s="322"/>
      <c r="D44" s="322"/>
    </row>
    <row r="45" spans="1:4" ht="44.25" customHeight="1">
      <c r="A45" s="318">
        <v>39</v>
      </c>
      <c r="B45" s="322"/>
      <c r="C45" s="322"/>
      <c r="D45" s="322"/>
    </row>
    <row r="46" spans="1:4" ht="44.25" customHeight="1">
      <c r="A46" s="318">
        <v>40</v>
      </c>
      <c r="B46" s="322"/>
      <c r="C46" s="322"/>
      <c r="D46" s="322"/>
    </row>
    <row r="47" spans="1:4" ht="44.25" customHeight="1">
      <c r="A47" s="318">
        <v>41</v>
      </c>
      <c r="B47" s="322"/>
      <c r="C47" s="322"/>
      <c r="D47" s="322"/>
    </row>
    <row r="48" spans="1:4" ht="44.25" customHeight="1">
      <c r="A48" s="318">
        <v>42</v>
      </c>
      <c r="B48" s="322"/>
      <c r="C48" s="322"/>
      <c r="D48" s="322"/>
    </row>
    <row r="49" spans="1:4" ht="44.25" customHeight="1">
      <c r="A49" s="318">
        <v>43</v>
      </c>
      <c r="B49" s="322"/>
      <c r="C49" s="322"/>
      <c r="D49" s="322"/>
    </row>
    <row r="50" spans="1:4" ht="44.25" customHeight="1">
      <c r="A50" s="318">
        <v>44</v>
      </c>
      <c r="B50" s="322"/>
      <c r="C50" s="322"/>
      <c r="D50" s="322"/>
    </row>
    <row r="51" spans="1:4" ht="44.25" customHeight="1">
      <c r="A51" s="318">
        <v>45</v>
      </c>
      <c r="B51" s="322"/>
      <c r="C51" s="322"/>
      <c r="D51" s="322"/>
    </row>
    <row r="52" spans="1:4" ht="44.25" customHeight="1">
      <c r="A52" s="318">
        <v>46</v>
      </c>
      <c r="B52" s="322"/>
      <c r="C52" s="322"/>
      <c r="D52" s="322"/>
    </row>
    <row r="53" spans="1:4" ht="44.25" customHeight="1">
      <c r="A53" s="318">
        <v>47</v>
      </c>
      <c r="B53" s="322"/>
      <c r="C53" s="322"/>
      <c r="D53" s="322"/>
    </row>
    <row r="54" spans="1:4" ht="44.25" customHeight="1">
      <c r="A54" s="318">
        <v>48</v>
      </c>
      <c r="B54" s="322"/>
      <c r="C54" s="322"/>
      <c r="D54" s="322"/>
    </row>
    <row r="55" spans="1:4" ht="44.25" customHeight="1">
      <c r="A55" s="318">
        <v>49</v>
      </c>
      <c r="B55" s="322"/>
      <c r="C55" s="322"/>
      <c r="D55" s="322"/>
    </row>
    <row r="56" spans="1:4" ht="44.25" customHeight="1">
      <c r="A56" s="318">
        <v>50</v>
      </c>
      <c r="B56" s="322"/>
      <c r="C56" s="322"/>
      <c r="D56" s="322"/>
    </row>
    <row r="57" spans="1:4" ht="44.25" customHeight="1">
      <c r="A57" s="318">
        <v>51</v>
      </c>
      <c r="B57" s="322"/>
      <c r="C57" s="322"/>
      <c r="D57" s="322"/>
    </row>
    <row r="58" spans="1:4" ht="44.25" customHeight="1">
      <c r="A58" s="318">
        <v>52</v>
      </c>
      <c r="B58" s="322"/>
      <c r="C58" s="322"/>
      <c r="D58" s="322"/>
    </row>
    <row r="59" spans="1:4" ht="44.25" customHeight="1">
      <c r="A59" s="318">
        <v>53</v>
      </c>
      <c r="B59" s="322"/>
      <c r="C59" s="322"/>
      <c r="D59" s="322"/>
    </row>
    <row r="60" spans="1:4" ht="44.25" customHeight="1">
      <c r="A60" s="318">
        <v>54</v>
      </c>
      <c r="B60" s="322"/>
      <c r="C60" s="322"/>
      <c r="D60" s="322"/>
    </row>
    <row r="61" spans="1:4" ht="44.25" customHeight="1">
      <c r="A61" s="318">
        <v>55</v>
      </c>
      <c r="B61" s="322"/>
      <c r="C61" s="322"/>
      <c r="D61" s="322"/>
    </row>
    <row r="62" spans="1:4" ht="44.25" customHeight="1">
      <c r="A62" s="318">
        <v>56</v>
      </c>
      <c r="B62" s="322"/>
      <c r="C62" s="322"/>
      <c r="D62" s="322"/>
    </row>
    <row r="63" spans="1:4" ht="44.25" customHeight="1">
      <c r="A63" s="318">
        <v>57</v>
      </c>
      <c r="B63" s="322"/>
      <c r="C63" s="322"/>
      <c r="D63" s="322"/>
    </row>
    <row r="64" spans="1:4" ht="44.25" customHeight="1">
      <c r="A64" s="318">
        <v>58</v>
      </c>
      <c r="B64" s="322"/>
      <c r="C64" s="322"/>
      <c r="D64" s="322"/>
    </row>
    <row r="65" spans="1:4" ht="44.25" customHeight="1">
      <c r="A65" s="318">
        <v>59</v>
      </c>
      <c r="B65" s="322"/>
      <c r="C65" s="322"/>
      <c r="D65" s="322"/>
    </row>
    <row r="66" spans="1:4" ht="44.25" customHeight="1">
      <c r="A66" s="318">
        <v>60</v>
      </c>
      <c r="B66" s="322"/>
      <c r="C66" s="322"/>
      <c r="D66" s="322"/>
    </row>
    <row r="67" spans="1:4" ht="44.25" customHeight="1">
      <c r="A67" s="318">
        <v>61</v>
      </c>
      <c r="B67" s="322"/>
      <c r="C67" s="322"/>
      <c r="D67" s="322"/>
    </row>
    <row r="68" spans="1:4" ht="44.25" customHeight="1">
      <c r="A68" s="318">
        <v>62</v>
      </c>
      <c r="B68" s="322"/>
      <c r="C68" s="322"/>
      <c r="D68" s="322"/>
    </row>
    <row r="69" spans="1:4" ht="44.25" customHeight="1">
      <c r="A69" s="318">
        <v>63</v>
      </c>
      <c r="B69" s="322"/>
      <c r="C69" s="322"/>
      <c r="D69" s="322"/>
    </row>
    <row r="70" spans="1:4" ht="44.25" customHeight="1">
      <c r="A70" s="318">
        <v>64</v>
      </c>
      <c r="B70" s="322"/>
      <c r="C70" s="322"/>
      <c r="D70" s="322"/>
    </row>
    <row r="71" spans="1:4" ht="44.25" customHeight="1">
      <c r="A71" s="318">
        <v>65</v>
      </c>
      <c r="B71" s="322"/>
      <c r="C71" s="322"/>
      <c r="D71" s="322"/>
    </row>
    <row r="72" spans="1:4" ht="44.25" customHeight="1">
      <c r="A72" s="318">
        <v>66</v>
      </c>
      <c r="B72" s="322"/>
      <c r="C72" s="322"/>
      <c r="D72" s="322"/>
    </row>
    <row r="73" spans="1:4" ht="44.25" customHeight="1">
      <c r="A73" s="318">
        <v>67</v>
      </c>
      <c r="B73" s="322"/>
      <c r="C73" s="322"/>
      <c r="D73" s="322"/>
    </row>
    <row r="74" spans="1:4" ht="44.25" customHeight="1">
      <c r="A74" s="318">
        <v>68</v>
      </c>
      <c r="B74" s="322"/>
      <c r="C74" s="322"/>
      <c r="D74" s="322"/>
    </row>
    <row r="75" spans="1:4" ht="44.25" customHeight="1">
      <c r="A75" s="318">
        <v>69</v>
      </c>
      <c r="B75" s="322"/>
      <c r="C75" s="322"/>
      <c r="D75" s="322"/>
    </row>
    <row r="76" spans="1:4" ht="44.25" customHeight="1">
      <c r="A76" s="318">
        <v>70</v>
      </c>
      <c r="B76" s="322"/>
      <c r="C76" s="322"/>
      <c r="D76" s="322"/>
    </row>
    <row r="77" spans="1:4" ht="44.25" customHeight="1">
      <c r="A77" s="318">
        <v>71</v>
      </c>
      <c r="B77" s="322"/>
      <c r="C77" s="322"/>
      <c r="D77" s="322"/>
    </row>
    <row r="78" spans="1:4" ht="44.25" customHeight="1">
      <c r="A78" s="318">
        <v>72</v>
      </c>
      <c r="B78" s="322"/>
      <c r="C78" s="322"/>
      <c r="D78" s="322"/>
    </row>
    <row r="79" spans="1:4" ht="44.25" customHeight="1">
      <c r="A79" s="318">
        <v>73</v>
      </c>
      <c r="B79" s="322"/>
      <c r="C79" s="322"/>
      <c r="D79" s="322"/>
    </row>
    <row r="80" spans="1:4" ht="44.25" customHeight="1">
      <c r="A80" s="318">
        <v>74</v>
      </c>
      <c r="B80" s="322"/>
      <c r="C80" s="322"/>
      <c r="D80" s="322"/>
    </row>
    <row r="81" spans="1:4" ht="44.25" customHeight="1">
      <c r="A81" s="318">
        <v>75</v>
      </c>
      <c r="B81" s="322"/>
      <c r="C81" s="322"/>
      <c r="D81" s="322"/>
    </row>
    <row r="82" spans="1:4" ht="44.25" customHeight="1">
      <c r="A82" s="318">
        <v>76</v>
      </c>
      <c r="B82" s="322"/>
      <c r="C82" s="322"/>
      <c r="D82" s="322"/>
    </row>
    <row r="83" spans="1:4" ht="44.25" customHeight="1">
      <c r="A83" s="318">
        <v>77</v>
      </c>
      <c r="B83" s="322"/>
      <c r="C83" s="322"/>
      <c r="D83" s="322"/>
    </row>
    <row r="84" spans="1:4" ht="44.25" customHeight="1">
      <c r="A84" s="318">
        <v>78</v>
      </c>
      <c r="B84" s="322"/>
      <c r="C84" s="322"/>
      <c r="D84" s="322"/>
    </row>
    <row r="85" spans="1:4" ht="44.25" customHeight="1">
      <c r="A85" s="318">
        <v>79</v>
      </c>
      <c r="B85" s="322"/>
      <c r="C85" s="322"/>
      <c r="D85" s="322"/>
    </row>
    <row r="86" spans="1:4" ht="44.25" customHeight="1">
      <c r="A86" s="318">
        <v>80</v>
      </c>
      <c r="B86" s="322"/>
      <c r="C86" s="322"/>
      <c r="D86" s="322"/>
    </row>
    <row r="87" spans="1:4" ht="44.25" customHeight="1">
      <c r="A87" s="318">
        <v>81</v>
      </c>
      <c r="B87" s="322"/>
      <c r="C87" s="322"/>
      <c r="D87" s="322"/>
    </row>
    <row r="88" spans="1:4" ht="44.25" customHeight="1">
      <c r="A88" s="318">
        <v>82</v>
      </c>
      <c r="B88" s="322"/>
      <c r="C88" s="322"/>
      <c r="D88" s="322"/>
    </row>
    <row r="89" spans="1:4" ht="44.25" customHeight="1">
      <c r="A89" s="318">
        <v>83</v>
      </c>
      <c r="B89" s="322"/>
      <c r="C89" s="322"/>
      <c r="D89" s="322"/>
    </row>
    <row r="90" spans="1:4" ht="44.25" customHeight="1">
      <c r="A90" s="318">
        <v>84</v>
      </c>
      <c r="B90" s="322"/>
      <c r="C90" s="322"/>
      <c r="D90" s="322"/>
    </row>
    <row r="91" spans="1:4" ht="44.25" customHeight="1">
      <c r="A91" s="318">
        <v>85</v>
      </c>
      <c r="B91" s="322"/>
      <c r="C91" s="322"/>
      <c r="D91" s="322"/>
    </row>
    <row r="92" spans="1:4" ht="44.25" customHeight="1">
      <c r="A92" s="318">
        <v>86</v>
      </c>
      <c r="B92" s="322"/>
      <c r="C92" s="322"/>
      <c r="D92" s="322"/>
    </row>
    <row r="93" spans="1:4" ht="44.25" customHeight="1">
      <c r="A93" s="318">
        <v>87</v>
      </c>
      <c r="B93" s="322"/>
      <c r="C93" s="322"/>
      <c r="D93" s="322"/>
    </row>
    <row r="94" spans="1:4" ht="44.25" customHeight="1">
      <c r="A94" s="318">
        <v>88</v>
      </c>
      <c r="B94" s="322"/>
      <c r="C94" s="322"/>
      <c r="D94" s="322"/>
    </row>
    <row r="95" spans="1:4" ht="44.25" customHeight="1">
      <c r="A95" s="318">
        <v>89</v>
      </c>
      <c r="B95" s="322"/>
      <c r="C95" s="322"/>
      <c r="D95" s="322"/>
    </row>
    <row r="96" spans="1:4" ht="44.25" customHeight="1">
      <c r="A96" s="318">
        <v>90</v>
      </c>
      <c r="B96" s="322"/>
      <c r="C96" s="322"/>
      <c r="D96" s="322"/>
    </row>
    <row r="97" spans="1:4" ht="44.25" customHeight="1">
      <c r="A97" s="318">
        <v>91</v>
      </c>
      <c r="B97" s="322"/>
      <c r="C97" s="322"/>
      <c r="D97" s="322"/>
    </row>
    <row r="98" spans="1:4" ht="44.25" customHeight="1">
      <c r="A98" s="318">
        <v>92</v>
      </c>
      <c r="B98" s="322"/>
      <c r="C98" s="322"/>
      <c r="D98" s="322"/>
    </row>
    <row r="99" spans="1:4" ht="44.25" customHeight="1">
      <c r="A99" s="318">
        <v>93</v>
      </c>
      <c r="B99" s="322"/>
      <c r="C99" s="322"/>
      <c r="D99" s="322"/>
    </row>
    <row r="100" spans="1:4" ht="44.25" customHeight="1">
      <c r="A100" s="318">
        <v>94</v>
      </c>
      <c r="B100" s="322"/>
      <c r="C100" s="322"/>
      <c r="D100" s="322"/>
    </row>
    <row r="101" spans="1:4" ht="44.25" customHeight="1">
      <c r="A101" s="318">
        <v>95</v>
      </c>
      <c r="B101" s="322"/>
      <c r="C101" s="322"/>
      <c r="D101" s="322"/>
    </row>
    <row r="102" spans="1:4" ht="44.25" customHeight="1">
      <c r="A102" s="318">
        <v>96</v>
      </c>
      <c r="B102" s="322"/>
      <c r="C102" s="322"/>
      <c r="D102" s="322"/>
    </row>
    <row r="103" spans="1:4" ht="44.25" customHeight="1">
      <c r="A103" s="318">
        <v>97</v>
      </c>
      <c r="B103" s="322"/>
      <c r="C103" s="322"/>
      <c r="D103" s="322"/>
    </row>
    <row r="104" spans="1:4" ht="44.25" customHeight="1">
      <c r="A104" s="330">
        <v>98</v>
      </c>
      <c r="B104" s="332"/>
      <c r="C104" s="322"/>
      <c r="D104" s="322"/>
    </row>
    <row r="105" spans="1:4" ht="44.25" customHeight="1">
      <c r="A105" s="331">
        <v>99</v>
      </c>
      <c r="B105" s="333"/>
      <c r="C105" s="322"/>
      <c r="D105" s="322"/>
    </row>
    <row r="106" spans="1:4" ht="44.25" customHeight="1">
      <c r="A106" s="331">
        <v>100</v>
      </c>
      <c r="B106" s="333"/>
      <c r="C106" s="322"/>
      <c r="D106" s="322"/>
    </row>
    <row r="107" spans="1:4" ht="44.25" customHeight="1"/>
  </sheetData>
  <sheetProtection algorithmName="SHA-512" hashValue="RYZPBYQ3IuPaUoJ+ebzwRcXllUuxwuMbki7TNlnAfKm2TtWFxtgPJMN02u0ChPs9ezrJcksE5Fih5m3iRXYBLg==" saltValue="nlnSFHYjPjZVUoJSXU6NLQ==" spinCount="100000" sheet="1" objects="1" scenarios="1"/>
  <protectedRanges>
    <protectedRange sqref="B7:D106" name="Tabel 3b83"/>
  </protectedRanges>
  <mergeCells count="3">
    <mergeCell ref="B6:D6"/>
    <mergeCell ref="G7:L7"/>
    <mergeCell ref="G8:K12"/>
  </mergeCells>
  <hyperlinks>
    <hyperlink ref="E1" location="'Daftar Tabel'!A1" display="&lt;&lt;&lt; Daftar Tabel" xr:uid="{00000000-0004-0000-1600-000000000000}"/>
  </hyperlinks>
  <pageMargins left="0.7" right="0.7" top="0.75" bottom="0.75" header="0.3" footer="0.3"/>
  <pageSetup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K107"/>
  <sheetViews>
    <sheetView workbookViewId="0">
      <pane xSplit="1" ySplit="5" topLeftCell="B6" activePane="bottomRight" state="frozen"/>
      <selection activeCell="O19" sqref="O19"/>
      <selection pane="topRight" activeCell="O19" sqref="O19"/>
      <selection pane="bottomLeft" activeCell="O19" sqref="O19"/>
      <selection pane="bottomRight" activeCell="I80" sqref="I80"/>
    </sheetView>
  </sheetViews>
  <sheetFormatPr defaultColWidth="8.85546875" defaultRowHeight="15"/>
  <cols>
    <col min="1" max="1" width="5.5703125" customWidth="1"/>
    <col min="2" max="2" width="32.5703125" customWidth="1"/>
    <col min="3" max="3" width="10.5703125" style="44" customWidth="1"/>
    <col min="4" max="4" width="24.5703125" customWidth="1"/>
    <col min="5" max="5" width="14.5703125" bestFit="1" customWidth="1"/>
  </cols>
  <sheetData>
    <row r="1" spans="1:11">
      <c r="A1" s="34" t="s">
        <v>385</v>
      </c>
      <c r="E1" s="20" t="s">
        <v>14</v>
      </c>
    </row>
    <row r="2" spans="1:11">
      <c r="A2" s="50"/>
    </row>
    <row r="3" spans="1:11">
      <c r="A3" s="34" t="s">
        <v>386</v>
      </c>
    </row>
    <row r="4" spans="1:11" ht="25.5">
      <c r="A4" s="37" t="s">
        <v>112</v>
      </c>
      <c r="B4" s="37" t="s">
        <v>113</v>
      </c>
      <c r="C4" s="37" t="s">
        <v>84</v>
      </c>
      <c r="D4" s="275" t="s">
        <v>114</v>
      </c>
    </row>
    <row r="5" spans="1:11">
      <c r="A5" s="46">
        <v>1</v>
      </c>
      <c r="B5" s="46">
        <v>2</v>
      </c>
      <c r="C5" s="46">
        <v>3</v>
      </c>
      <c r="D5" s="46">
        <v>4</v>
      </c>
    </row>
    <row r="6" spans="1:11">
      <c r="A6" s="47" t="s">
        <v>120</v>
      </c>
      <c r="B6" s="506" t="s">
        <v>121</v>
      </c>
      <c r="C6" s="507"/>
      <c r="D6" s="508"/>
    </row>
    <row r="7" spans="1:11" ht="33.75" customHeight="1">
      <c r="A7" s="318">
        <v>1</v>
      </c>
      <c r="B7" s="322"/>
      <c r="C7" s="322"/>
      <c r="D7" s="329"/>
      <c r="F7" s="509" t="s">
        <v>1079</v>
      </c>
      <c r="G7" s="474"/>
      <c r="H7" s="474"/>
      <c r="I7" s="474"/>
      <c r="J7" s="474"/>
      <c r="K7" s="474"/>
    </row>
    <row r="8" spans="1:11" ht="33.75" customHeight="1">
      <c r="A8" s="318">
        <v>2</v>
      </c>
      <c r="B8" s="322"/>
      <c r="C8" s="322"/>
      <c r="D8" s="329"/>
      <c r="F8" s="510" t="s">
        <v>1093</v>
      </c>
      <c r="G8" s="511"/>
      <c r="H8" s="511"/>
      <c r="I8" s="511"/>
      <c r="J8" s="511"/>
      <c r="K8" s="3">
        <f>COUNTIFS(B7:B1000,"&lt;&gt;",C7:C1000,"&lt;&gt;",D7:D1000,"&lt;&gt;")</f>
        <v>0</v>
      </c>
    </row>
    <row r="9" spans="1:11" ht="33.75" customHeight="1">
      <c r="A9" s="318">
        <v>3</v>
      </c>
      <c r="B9" s="322"/>
      <c r="C9" s="322"/>
      <c r="D9" s="329"/>
      <c r="F9" s="511"/>
      <c r="G9" s="511"/>
      <c r="H9" s="511"/>
      <c r="I9" s="511"/>
      <c r="J9" s="511"/>
      <c r="K9" s="328"/>
    </row>
    <row r="10" spans="1:11" ht="33.75" customHeight="1">
      <c r="A10" s="318">
        <v>4</v>
      </c>
      <c r="B10" s="322"/>
      <c r="C10" s="322"/>
      <c r="D10" s="329"/>
      <c r="F10" s="511"/>
      <c r="G10" s="511"/>
      <c r="H10" s="511"/>
      <c r="I10" s="511"/>
      <c r="J10" s="511"/>
      <c r="K10" s="328"/>
    </row>
    <row r="11" spans="1:11" ht="33.75" customHeight="1">
      <c r="A11" s="318">
        <v>5</v>
      </c>
      <c r="B11" s="322"/>
      <c r="C11" s="322"/>
      <c r="D11" s="329"/>
      <c r="F11" s="511"/>
      <c r="G11" s="511"/>
      <c r="H11" s="511"/>
      <c r="I11" s="511"/>
      <c r="J11" s="511"/>
      <c r="K11" s="328"/>
    </row>
    <row r="12" spans="1:11" ht="33.75" customHeight="1">
      <c r="A12" s="318">
        <v>6</v>
      </c>
      <c r="B12" s="322"/>
      <c r="C12" s="322"/>
      <c r="D12" s="329"/>
      <c r="F12" s="511"/>
      <c r="G12" s="511"/>
      <c r="H12" s="511"/>
      <c r="I12" s="511"/>
      <c r="J12" s="511"/>
      <c r="K12" s="328"/>
    </row>
    <row r="13" spans="1:11" ht="33.75" customHeight="1">
      <c r="A13" s="318">
        <v>7</v>
      </c>
      <c r="B13" s="322"/>
      <c r="C13" s="322"/>
      <c r="D13" s="329"/>
    </row>
    <row r="14" spans="1:11" ht="33.75" customHeight="1">
      <c r="A14" s="318">
        <v>8</v>
      </c>
      <c r="B14" s="322"/>
      <c r="C14" s="322"/>
      <c r="D14" s="329"/>
    </row>
    <row r="15" spans="1:11" ht="33.75" customHeight="1">
      <c r="A15" s="318">
        <v>9</v>
      </c>
      <c r="B15" s="322"/>
      <c r="C15" s="322"/>
      <c r="D15" s="329"/>
    </row>
    <row r="16" spans="1:11" ht="33.75" customHeight="1">
      <c r="A16" s="318">
        <v>10</v>
      </c>
      <c r="B16" s="322"/>
      <c r="C16" s="322"/>
      <c r="D16" s="329"/>
    </row>
    <row r="17" spans="1:4" ht="33.75" customHeight="1">
      <c r="A17" s="318">
        <v>11</v>
      </c>
      <c r="B17" s="322"/>
      <c r="C17" s="322"/>
      <c r="D17" s="329"/>
    </row>
    <row r="18" spans="1:4" ht="33.75" customHeight="1">
      <c r="A18" s="318">
        <v>12</v>
      </c>
      <c r="B18" s="322"/>
      <c r="C18" s="322"/>
      <c r="D18" s="329"/>
    </row>
    <row r="19" spans="1:4" ht="33.75" customHeight="1">
      <c r="A19" s="318">
        <v>13</v>
      </c>
      <c r="B19" s="322"/>
      <c r="C19" s="322"/>
      <c r="D19" s="329"/>
    </row>
    <row r="20" spans="1:4" ht="33.75" customHeight="1">
      <c r="A20" s="318">
        <v>14</v>
      </c>
      <c r="B20" s="322"/>
      <c r="C20" s="322"/>
      <c r="D20" s="329"/>
    </row>
    <row r="21" spans="1:4" ht="33.75" customHeight="1">
      <c r="A21" s="318">
        <v>15</v>
      </c>
      <c r="B21" s="322"/>
      <c r="C21" s="322"/>
      <c r="D21" s="329"/>
    </row>
    <row r="22" spans="1:4" ht="33.75" customHeight="1">
      <c r="A22" s="318">
        <v>16</v>
      </c>
      <c r="B22" s="322"/>
      <c r="C22" s="322"/>
      <c r="D22" s="329"/>
    </row>
    <row r="23" spans="1:4" ht="33.75" customHeight="1">
      <c r="A23" s="318">
        <v>17</v>
      </c>
      <c r="B23" s="322"/>
      <c r="C23" s="322"/>
      <c r="D23" s="329"/>
    </row>
    <row r="24" spans="1:4" ht="33.75" customHeight="1">
      <c r="A24" s="318">
        <v>18</v>
      </c>
      <c r="B24" s="322"/>
      <c r="C24" s="322"/>
      <c r="D24" s="329"/>
    </row>
    <row r="25" spans="1:4" ht="33.75" customHeight="1">
      <c r="A25" s="318">
        <v>19</v>
      </c>
      <c r="B25" s="322"/>
      <c r="C25" s="322"/>
      <c r="D25" s="329"/>
    </row>
    <row r="26" spans="1:4" ht="33.75" customHeight="1">
      <c r="A26" s="318">
        <v>20</v>
      </c>
      <c r="B26" s="322"/>
      <c r="C26" s="322"/>
      <c r="D26" s="329"/>
    </row>
    <row r="27" spans="1:4" ht="33.75" customHeight="1">
      <c r="A27" s="318">
        <v>21</v>
      </c>
      <c r="B27" s="322"/>
      <c r="C27" s="322"/>
      <c r="D27" s="329"/>
    </row>
    <row r="28" spans="1:4" ht="33.75" customHeight="1">
      <c r="A28" s="318">
        <v>22</v>
      </c>
      <c r="B28" s="322"/>
      <c r="C28" s="322"/>
      <c r="D28" s="329"/>
    </row>
    <row r="29" spans="1:4" ht="33.75" customHeight="1">
      <c r="A29" s="318">
        <v>23</v>
      </c>
      <c r="B29" s="322"/>
      <c r="C29" s="322"/>
      <c r="D29" s="329"/>
    </row>
    <row r="30" spans="1:4" ht="33.75" customHeight="1">
      <c r="A30" s="318">
        <v>24</v>
      </c>
      <c r="B30" s="322"/>
      <c r="C30" s="322"/>
      <c r="D30" s="329"/>
    </row>
    <row r="31" spans="1:4" ht="33.75" customHeight="1">
      <c r="A31" s="318">
        <v>25</v>
      </c>
      <c r="B31" s="322"/>
      <c r="C31" s="322"/>
      <c r="D31" s="329"/>
    </row>
    <row r="32" spans="1:4" ht="33.75" customHeight="1">
      <c r="A32" s="318">
        <v>26</v>
      </c>
      <c r="B32" s="322"/>
      <c r="C32" s="322"/>
      <c r="D32" s="329"/>
    </row>
    <row r="33" spans="1:4" ht="33.75" customHeight="1">
      <c r="A33" s="318">
        <v>27</v>
      </c>
      <c r="B33" s="322"/>
      <c r="C33" s="322"/>
      <c r="D33" s="329"/>
    </row>
    <row r="34" spans="1:4" ht="33.75" customHeight="1">
      <c r="A34" s="318">
        <v>28</v>
      </c>
      <c r="B34" s="322"/>
      <c r="C34" s="322"/>
      <c r="D34" s="329"/>
    </row>
    <row r="35" spans="1:4" ht="33.75" customHeight="1">
      <c r="A35" s="318">
        <v>29</v>
      </c>
      <c r="B35" s="322"/>
      <c r="C35" s="322"/>
      <c r="D35" s="329"/>
    </row>
    <row r="36" spans="1:4" ht="33.75" customHeight="1">
      <c r="A36" s="318">
        <v>30</v>
      </c>
      <c r="B36" s="322"/>
      <c r="C36" s="322"/>
      <c r="D36" s="329"/>
    </row>
    <row r="37" spans="1:4" ht="33.75" customHeight="1">
      <c r="A37" s="318">
        <v>31</v>
      </c>
      <c r="B37" s="322"/>
      <c r="C37" s="322"/>
      <c r="D37" s="329"/>
    </row>
    <row r="38" spans="1:4" ht="33.75" customHeight="1">
      <c r="A38" s="318">
        <v>32</v>
      </c>
      <c r="B38" s="322"/>
      <c r="C38" s="322"/>
      <c r="D38" s="329"/>
    </row>
    <row r="39" spans="1:4" ht="33.75" customHeight="1">
      <c r="A39" s="318">
        <v>33</v>
      </c>
      <c r="B39" s="322"/>
      <c r="C39" s="322"/>
      <c r="D39" s="329"/>
    </row>
    <row r="40" spans="1:4" ht="33.75" customHeight="1">
      <c r="A40" s="318">
        <v>34</v>
      </c>
      <c r="B40" s="322"/>
      <c r="C40" s="322"/>
      <c r="D40" s="329"/>
    </row>
    <row r="41" spans="1:4" ht="33.75" customHeight="1">
      <c r="A41" s="318">
        <v>35</v>
      </c>
      <c r="B41" s="322"/>
      <c r="C41" s="322"/>
      <c r="D41" s="329"/>
    </row>
    <row r="42" spans="1:4" ht="33.75" customHeight="1">
      <c r="A42" s="318">
        <v>36</v>
      </c>
      <c r="B42" s="322"/>
      <c r="C42" s="322"/>
      <c r="D42" s="329"/>
    </row>
    <row r="43" spans="1:4" ht="33.75" customHeight="1">
      <c r="A43" s="318">
        <v>37</v>
      </c>
      <c r="B43" s="322"/>
      <c r="C43" s="322"/>
      <c r="D43" s="329"/>
    </row>
    <row r="44" spans="1:4" ht="33.75" customHeight="1">
      <c r="A44" s="318">
        <v>38</v>
      </c>
      <c r="B44" s="322"/>
      <c r="C44" s="322"/>
      <c r="D44" s="329"/>
    </row>
    <row r="45" spans="1:4" ht="33.75" customHeight="1">
      <c r="A45" s="318">
        <v>39</v>
      </c>
      <c r="B45" s="322"/>
      <c r="C45" s="322"/>
      <c r="D45" s="329"/>
    </row>
    <row r="46" spans="1:4" ht="33.75" customHeight="1">
      <c r="A46" s="318">
        <v>40</v>
      </c>
      <c r="B46" s="322"/>
      <c r="C46" s="322"/>
      <c r="D46" s="329"/>
    </row>
    <row r="47" spans="1:4" ht="33.75" customHeight="1">
      <c r="A47" s="318">
        <v>41</v>
      </c>
      <c r="B47" s="322"/>
      <c r="C47" s="322"/>
      <c r="D47" s="329"/>
    </row>
    <row r="48" spans="1:4" ht="33.75" customHeight="1">
      <c r="A48" s="318">
        <v>42</v>
      </c>
      <c r="B48" s="322"/>
      <c r="C48" s="322"/>
      <c r="D48" s="329"/>
    </row>
    <row r="49" spans="1:4" ht="33.75" customHeight="1">
      <c r="A49" s="318">
        <v>43</v>
      </c>
      <c r="B49" s="322"/>
      <c r="C49" s="322"/>
      <c r="D49" s="329"/>
    </row>
    <row r="50" spans="1:4" ht="33.75" customHeight="1">
      <c r="A50" s="318">
        <v>44</v>
      </c>
      <c r="B50" s="322"/>
      <c r="C50" s="322"/>
      <c r="D50" s="329"/>
    </row>
    <row r="51" spans="1:4" ht="33.75" customHeight="1">
      <c r="A51" s="318">
        <v>45</v>
      </c>
      <c r="B51" s="322"/>
      <c r="C51" s="322"/>
      <c r="D51" s="329"/>
    </row>
    <row r="52" spans="1:4" ht="33.75" customHeight="1">
      <c r="A52" s="318">
        <v>46</v>
      </c>
      <c r="B52" s="322"/>
      <c r="C52" s="322"/>
      <c r="D52" s="329"/>
    </row>
    <row r="53" spans="1:4" ht="33.75" customHeight="1">
      <c r="A53" s="318">
        <v>47</v>
      </c>
      <c r="B53" s="322"/>
      <c r="C53" s="322"/>
      <c r="D53" s="329"/>
    </row>
    <row r="54" spans="1:4" ht="33.75" customHeight="1">
      <c r="A54" s="318">
        <v>48</v>
      </c>
      <c r="B54" s="322"/>
      <c r="C54" s="322"/>
      <c r="D54" s="329"/>
    </row>
    <row r="55" spans="1:4" ht="33.75" customHeight="1">
      <c r="A55" s="318">
        <v>49</v>
      </c>
      <c r="B55" s="322"/>
      <c r="C55" s="322"/>
      <c r="D55" s="329"/>
    </row>
    <row r="56" spans="1:4" ht="33.75" customHeight="1">
      <c r="A56" s="318">
        <v>50</v>
      </c>
      <c r="B56" s="322"/>
      <c r="C56" s="322"/>
      <c r="D56" s="329"/>
    </row>
    <row r="57" spans="1:4" ht="33.75" customHeight="1">
      <c r="A57" s="318">
        <v>51</v>
      </c>
      <c r="B57" s="322"/>
      <c r="C57" s="322"/>
      <c r="D57" s="329"/>
    </row>
    <row r="58" spans="1:4" ht="33.75" customHeight="1">
      <c r="A58" s="318">
        <v>52</v>
      </c>
      <c r="B58" s="322"/>
      <c r="C58" s="322"/>
      <c r="D58" s="329"/>
    </row>
    <row r="59" spans="1:4" ht="33.75" customHeight="1">
      <c r="A59" s="318">
        <v>53</v>
      </c>
      <c r="B59" s="322"/>
      <c r="C59" s="322"/>
      <c r="D59" s="329"/>
    </row>
    <row r="60" spans="1:4" ht="33.75" customHeight="1">
      <c r="A60" s="318">
        <v>54</v>
      </c>
      <c r="B60" s="322"/>
      <c r="C60" s="322"/>
      <c r="D60" s="329"/>
    </row>
    <row r="61" spans="1:4" ht="33.75" customHeight="1">
      <c r="A61" s="318">
        <v>55</v>
      </c>
      <c r="B61" s="322"/>
      <c r="C61" s="322"/>
      <c r="D61" s="329"/>
    </row>
    <row r="62" spans="1:4" ht="33.75" customHeight="1">
      <c r="A62" s="318">
        <v>56</v>
      </c>
      <c r="B62" s="322"/>
      <c r="C62" s="322"/>
      <c r="D62" s="329"/>
    </row>
    <row r="63" spans="1:4" ht="33.75" customHeight="1">
      <c r="A63" s="318">
        <v>57</v>
      </c>
      <c r="B63" s="322"/>
      <c r="C63" s="322"/>
      <c r="D63" s="329"/>
    </row>
    <row r="64" spans="1:4" ht="33.75" customHeight="1">
      <c r="A64" s="318">
        <v>58</v>
      </c>
      <c r="B64" s="322"/>
      <c r="C64" s="322"/>
      <c r="D64" s="329"/>
    </row>
    <row r="65" spans="1:4" ht="33.75" customHeight="1">
      <c r="A65" s="318">
        <v>59</v>
      </c>
      <c r="B65" s="322"/>
      <c r="C65" s="322"/>
      <c r="D65" s="329"/>
    </row>
    <row r="66" spans="1:4" ht="33.75" customHeight="1">
      <c r="A66" s="318">
        <v>60</v>
      </c>
      <c r="B66" s="322"/>
      <c r="C66" s="322"/>
      <c r="D66" s="329"/>
    </row>
    <row r="67" spans="1:4" ht="33.75" customHeight="1">
      <c r="A67" s="318">
        <v>61</v>
      </c>
      <c r="B67" s="322"/>
      <c r="C67" s="322"/>
      <c r="D67" s="329"/>
    </row>
    <row r="68" spans="1:4" ht="33.75" customHeight="1">
      <c r="A68" s="318">
        <v>62</v>
      </c>
      <c r="B68" s="322"/>
      <c r="C68" s="322"/>
      <c r="D68" s="329"/>
    </row>
    <row r="69" spans="1:4" ht="33.75" customHeight="1">
      <c r="A69" s="318">
        <v>63</v>
      </c>
      <c r="B69" s="322"/>
      <c r="C69" s="322"/>
      <c r="D69" s="329"/>
    </row>
    <row r="70" spans="1:4" ht="33.75" customHeight="1">
      <c r="A70" s="318">
        <v>64</v>
      </c>
      <c r="B70" s="322"/>
      <c r="C70" s="322"/>
      <c r="D70" s="329"/>
    </row>
    <row r="71" spans="1:4" ht="33.75" customHeight="1">
      <c r="A71" s="318">
        <v>65</v>
      </c>
      <c r="B71" s="322"/>
      <c r="C71" s="322"/>
      <c r="D71" s="329"/>
    </row>
    <row r="72" spans="1:4" ht="33.75" customHeight="1">
      <c r="A72" s="318">
        <v>66</v>
      </c>
      <c r="B72" s="322"/>
      <c r="C72" s="322"/>
      <c r="D72" s="329"/>
    </row>
    <row r="73" spans="1:4" ht="33.75" customHeight="1">
      <c r="A73" s="318">
        <v>67</v>
      </c>
      <c r="B73" s="322"/>
      <c r="C73" s="322"/>
      <c r="D73" s="329"/>
    </row>
    <row r="74" spans="1:4" ht="33.75" customHeight="1">
      <c r="A74" s="318">
        <v>68</v>
      </c>
      <c r="B74" s="322"/>
      <c r="C74" s="322"/>
      <c r="D74" s="329"/>
    </row>
    <row r="75" spans="1:4" ht="33.75" customHeight="1">
      <c r="A75" s="318">
        <v>69</v>
      </c>
      <c r="B75" s="322"/>
      <c r="C75" s="322"/>
      <c r="D75" s="329"/>
    </row>
    <row r="76" spans="1:4" ht="33.75" customHeight="1">
      <c r="A76" s="318">
        <v>70</v>
      </c>
      <c r="B76" s="322"/>
      <c r="C76" s="322"/>
      <c r="D76" s="329"/>
    </row>
    <row r="77" spans="1:4" ht="33.75" customHeight="1">
      <c r="A77" s="318">
        <v>71</v>
      </c>
      <c r="B77" s="322"/>
      <c r="C77" s="322"/>
      <c r="D77" s="329"/>
    </row>
    <row r="78" spans="1:4" ht="33.75" customHeight="1">
      <c r="A78" s="318">
        <v>72</v>
      </c>
      <c r="B78" s="322"/>
      <c r="C78" s="322"/>
      <c r="D78" s="329"/>
    </row>
    <row r="79" spans="1:4" ht="33.75" customHeight="1">
      <c r="A79" s="318">
        <v>73</v>
      </c>
      <c r="B79" s="322"/>
      <c r="C79" s="322"/>
      <c r="D79" s="329"/>
    </row>
    <row r="80" spans="1:4" ht="33.75" customHeight="1">
      <c r="A80" s="318">
        <v>74</v>
      </c>
      <c r="B80" s="322"/>
      <c r="C80" s="322"/>
      <c r="D80" s="329"/>
    </row>
    <row r="81" spans="1:4" ht="33.75" customHeight="1">
      <c r="A81" s="318">
        <v>75</v>
      </c>
      <c r="B81" s="322"/>
      <c r="C81" s="322"/>
      <c r="D81" s="329"/>
    </row>
    <row r="82" spans="1:4" ht="33.75" customHeight="1">
      <c r="A82" s="318">
        <v>76</v>
      </c>
      <c r="B82" s="322"/>
      <c r="C82" s="322"/>
      <c r="D82" s="329"/>
    </row>
    <row r="83" spans="1:4" ht="33.75" customHeight="1">
      <c r="A83" s="318">
        <v>77</v>
      </c>
      <c r="B83" s="322"/>
      <c r="C83" s="322"/>
      <c r="D83" s="329"/>
    </row>
    <row r="84" spans="1:4" ht="33.75" customHeight="1">
      <c r="A84" s="318">
        <v>78</v>
      </c>
      <c r="B84" s="322"/>
      <c r="C84" s="322"/>
      <c r="D84" s="329"/>
    </row>
    <row r="85" spans="1:4" ht="33.75" customHeight="1">
      <c r="A85" s="318">
        <v>79</v>
      </c>
      <c r="B85" s="322"/>
      <c r="C85" s="322"/>
      <c r="D85" s="329"/>
    </row>
    <row r="86" spans="1:4" ht="33.75" customHeight="1">
      <c r="A86" s="318">
        <v>80</v>
      </c>
      <c r="B86" s="322"/>
      <c r="C86" s="322"/>
      <c r="D86" s="329"/>
    </row>
    <row r="87" spans="1:4" ht="33.75" customHeight="1">
      <c r="A87" s="318">
        <v>81</v>
      </c>
      <c r="B87" s="322"/>
      <c r="C87" s="322"/>
      <c r="D87" s="329"/>
    </row>
    <row r="88" spans="1:4" ht="33.75" customHeight="1">
      <c r="A88" s="318">
        <v>82</v>
      </c>
      <c r="B88" s="322"/>
      <c r="C88" s="322"/>
      <c r="D88" s="329"/>
    </row>
    <row r="89" spans="1:4" ht="33.75" customHeight="1">
      <c r="A89" s="318">
        <v>83</v>
      </c>
      <c r="B89" s="322"/>
      <c r="C89" s="322"/>
      <c r="D89" s="329"/>
    </row>
    <row r="90" spans="1:4" ht="33.75" customHeight="1">
      <c r="A90" s="318">
        <v>84</v>
      </c>
      <c r="B90" s="322"/>
      <c r="C90" s="322"/>
      <c r="D90" s="329"/>
    </row>
    <row r="91" spans="1:4" ht="33.75" customHeight="1">
      <c r="A91" s="318">
        <v>85</v>
      </c>
      <c r="B91" s="322"/>
      <c r="C91" s="322"/>
      <c r="D91" s="329"/>
    </row>
    <row r="92" spans="1:4" ht="33.75" customHeight="1">
      <c r="A92" s="318">
        <v>86</v>
      </c>
      <c r="B92" s="322"/>
      <c r="C92" s="322"/>
      <c r="D92" s="329"/>
    </row>
    <row r="93" spans="1:4" ht="33.75" customHeight="1">
      <c r="A93" s="318">
        <v>87</v>
      </c>
      <c r="B93" s="322"/>
      <c r="C93" s="322"/>
      <c r="D93" s="329"/>
    </row>
    <row r="94" spans="1:4" ht="33.75" customHeight="1">
      <c r="A94" s="318">
        <v>88</v>
      </c>
      <c r="B94" s="322"/>
      <c r="C94" s="322"/>
      <c r="D94" s="329"/>
    </row>
    <row r="95" spans="1:4" ht="33.75" customHeight="1">
      <c r="A95" s="318">
        <v>89</v>
      </c>
      <c r="B95" s="322"/>
      <c r="C95" s="322"/>
      <c r="D95" s="329"/>
    </row>
    <row r="96" spans="1:4" ht="33.75" customHeight="1">
      <c r="A96" s="318">
        <v>90</v>
      </c>
      <c r="B96" s="322"/>
      <c r="C96" s="322"/>
      <c r="D96" s="329"/>
    </row>
    <row r="97" spans="1:4" ht="33.75" customHeight="1">
      <c r="A97" s="318">
        <v>91</v>
      </c>
      <c r="B97" s="322"/>
      <c r="C97" s="322"/>
      <c r="D97" s="329"/>
    </row>
    <row r="98" spans="1:4" ht="33.75" customHeight="1">
      <c r="A98" s="318">
        <v>92</v>
      </c>
      <c r="B98" s="322"/>
      <c r="C98" s="322"/>
      <c r="D98" s="329"/>
    </row>
    <row r="99" spans="1:4" ht="33.75" customHeight="1">
      <c r="A99" s="318">
        <v>93</v>
      </c>
      <c r="B99" s="322"/>
      <c r="C99" s="322"/>
      <c r="D99" s="329"/>
    </row>
    <row r="100" spans="1:4" ht="33.75" customHeight="1">
      <c r="A100" s="318">
        <v>94</v>
      </c>
      <c r="B100" s="322"/>
      <c r="C100" s="322"/>
      <c r="D100" s="329"/>
    </row>
    <row r="101" spans="1:4" ht="33.75" customHeight="1">
      <c r="A101" s="318">
        <v>95</v>
      </c>
      <c r="B101" s="322"/>
      <c r="C101" s="322"/>
      <c r="D101" s="329"/>
    </row>
    <row r="102" spans="1:4" ht="33.75" customHeight="1">
      <c r="A102" s="318">
        <v>96</v>
      </c>
      <c r="B102" s="322"/>
      <c r="C102" s="322"/>
      <c r="D102" s="329"/>
    </row>
    <row r="103" spans="1:4" ht="33.75" customHeight="1">
      <c r="A103" s="318">
        <v>97</v>
      </c>
      <c r="B103" s="322"/>
      <c r="C103" s="322"/>
      <c r="D103" s="329"/>
    </row>
    <row r="104" spans="1:4" ht="33.75" customHeight="1">
      <c r="A104" s="318">
        <v>98</v>
      </c>
      <c r="B104" s="322"/>
      <c r="C104" s="322"/>
      <c r="D104" s="329"/>
    </row>
    <row r="105" spans="1:4" ht="33.75" customHeight="1">
      <c r="A105" s="318">
        <v>99</v>
      </c>
      <c r="B105" s="322"/>
      <c r="C105" s="322"/>
      <c r="D105" s="329"/>
    </row>
    <row r="106" spans="1:4" ht="33.75" customHeight="1">
      <c r="A106" s="318">
        <v>100</v>
      </c>
      <c r="B106" s="322"/>
      <c r="C106" s="322"/>
      <c r="D106" s="329"/>
    </row>
    <row r="107" spans="1:4" ht="33.75" customHeight="1"/>
  </sheetData>
  <sheetProtection algorithmName="SHA-512" hashValue="rSCwVsMQmz4DSLLTYUIcmUUBlsI5gAr/YslUdznZOZg9qlIN/NCPx1//XLdnltsAbOcjGqTj+5Ex1b6KEprUWQ==" saltValue="RLLNtgDyqVsdgvtN053Pqw==" spinCount="100000" sheet="1" objects="1" scenarios="1"/>
  <protectedRanges>
    <protectedRange sqref="B7:D106" name="Tabel 3b84"/>
  </protectedRanges>
  <mergeCells count="3">
    <mergeCell ref="B6:D6"/>
    <mergeCell ref="F7:K7"/>
    <mergeCell ref="F8:J12"/>
  </mergeCells>
  <hyperlinks>
    <hyperlink ref="E1" location="'Daftar Tabel'!A1" display="&lt;&lt;&lt; Daftar Tabel" xr:uid="{00000000-0004-0000-1700-000000000000}"/>
  </hyperlinks>
  <pageMargins left="0.7" right="0.7" top="0.75" bottom="0.75" header="0.3" footer="0.3"/>
  <pageSetup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K20"/>
  <sheetViews>
    <sheetView zoomScaleNormal="100" workbookViewId="0">
      <pane xSplit="1" ySplit="5" topLeftCell="B6" activePane="bottomRight" state="frozen"/>
      <selection activeCell="O19" sqref="O19"/>
      <selection pane="topRight" activeCell="O19" sqref="O19"/>
      <selection pane="bottomLeft" activeCell="O19" sqref="O19"/>
      <selection pane="bottomRight" activeCell="Q14" sqref="Q14"/>
    </sheetView>
  </sheetViews>
  <sheetFormatPr defaultColWidth="8.85546875" defaultRowHeight="15"/>
  <cols>
    <col min="1" max="1" width="5.5703125" style="292" customWidth="1"/>
    <col min="2" max="2" width="33.85546875" style="292" customWidth="1"/>
    <col min="3" max="5" width="12.85546875" style="292" customWidth="1"/>
    <col min="6" max="6" width="12" style="292" customWidth="1"/>
    <col min="7" max="8" width="12.85546875" style="292" customWidth="1"/>
    <col min="9" max="9" width="27.5703125" style="292" customWidth="1"/>
    <col min="10" max="10" width="26.5703125" style="292" customWidth="1"/>
    <col min="11" max="11" width="14.5703125" style="292" bestFit="1" customWidth="1"/>
    <col min="12" max="16384" width="8.85546875" style="292"/>
  </cols>
  <sheetData>
    <row r="1" spans="1:11">
      <c r="A1" s="291" t="s">
        <v>128</v>
      </c>
      <c r="K1" s="293" t="s">
        <v>14</v>
      </c>
    </row>
    <row r="2" spans="1:11">
      <c r="A2" s="291"/>
    </row>
    <row r="3" spans="1:11" ht="30" customHeight="1">
      <c r="A3" s="513" t="s">
        <v>17</v>
      </c>
      <c r="B3" s="513" t="s">
        <v>129</v>
      </c>
      <c r="C3" s="514" t="s">
        <v>130</v>
      </c>
      <c r="D3" s="515"/>
      <c r="E3" s="515"/>
      <c r="F3" s="516"/>
      <c r="G3" s="514" t="s">
        <v>131</v>
      </c>
      <c r="H3" s="515"/>
      <c r="I3" s="515"/>
      <c r="J3" s="516"/>
    </row>
    <row r="4" spans="1:11">
      <c r="A4" s="513"/>
      <c r="B4" s="513"/>
      <c r="C4" s="409" t="s">
        <v>39</v>
      </c>
      <c r="D4" s="409" t="s">
        <v>40</v>
      </c>
      <c r="E4" s="409" t="s">
        <v>12</v>
      </c>
      <c r="F4" s="336" t="s">
        <v>132</v>
      </c>
      <c r="G4" s="409" t="s">
        <v>39</v>
      </c>
      <c r="H4" s="409" t="s">
        <v>40</v>
      </c>
      <c r="I4" s="409" t="s">
        <v>12</v>
      </c>
      <c r="J4" s="336" t="s">
        <v>132</v>
      </c>
    </row>
    <row r="5" spans="1:11">
      <c r="A5" s="294">
        <v>1</v>
      </c>
      <c r="B5" s="294">
        <v>2</v>
      </c>
      <c r="C5" s="294">
        <v>3</v>
      </c>
      <c r="D5" s="294">
        <v>4</v>
      </c>
      <c r="E5" s="294">
        <v>5</v>
      </c>
      <c r="F5" s="294">
        <v>6</v>
      </c>
      <c r="G5" s="294">
        <v>3</v>
      </c>
      <c r="H5" s="294">
        <v>4</v>
      </c>
      <c r="I5" s="294">
        <v>5</v>
      </c>
      <c r="J5" s="294">
        <v>6</v>
      </c>
    </row>
    <row r="6" spans="1:11">
      <c r="A6" s="337">
        <v>1</v>
      </c>
      <c r="B6" s="338" t="s">
        <v>133</v>
      </c>
      <c r="C6" s="339"/>
      <c r="D6" s="339"/>
      <c r="E6" s="339"/>
      <c r="F6" s="340"/>
      <c r="G6" s="339"/>
      <c r="H6" s="339"/>
      <c r="I6" s="339"/>
      <c r="J6" s="340"/>
    </row>
    <row r="7" spans="1:11">
      <c r="A7" s="337"/>
      <c r="B7" s="338" t="s">
        <v>344</v>
      </c>
      <c r="C7" s="438"/>
      <c r="D7" s="438"/>
      <c r="E7" s="438"/>
      <c r="F7" s="335">
        <f>IFERROR(AVERAGE(C7:E7),0)</f>
        <v>0</v>
      </c>
      <c r="G7" s="438"/>
      <c r="H7" s="438"/>
      <c r="I7" s="438"/>
      <c r="J7" s="335">
        <f>IFERROR(AVERAGE(G7:I7),0)</f>
        <v>0</v>
      </c>
    </row>
    <row r="8" spans="1:11" ht="25.5">
      <c r="A8" s="337"/>
      <c r="B8" s="338" t="s">
        <v>345</v>
      </c>
      <c r="C8" s="438"/>
      <c r="D8" s="438"/>
      <c r="E8" s="438"/>
      <c r="F8" s="335">
        <f t="shared" ref="F8:F11" si="0">IFERROR(AVERAGE(C8:E8),0)</f>
        <v>0</v>
      </c>
      <c r="G8" s="438"/>
      <c r="H8" s="438"/>
      <c r="I8" s="438"/>
      <c r="J8" s="335">
        <f t="shared" ref="J8:J11" si="1">IFERROR(AVERAGE(G8:I8),0)</f>
        <v>0</v>
      </c>
    </row>
    <row r="9" spans="1:11" ht="25.5">
      <c r="A9" s="337"/>
      <c r="B9" s="338" t="s">
        <v>346</v>
      </c>
      <c r="C9" s="438"/>
      <c r="D9" s="438"/>
      <c r="E9" s="438"/>
      <c r="F9" s="335">
        <f t="shared" si="0"/>
        <v>0</v>
      </c>
      <c r="G9" s="438"/>
      <c r="H9" s="438"/>
      <c r="I9" s="438"/>
      <c r="J9" s="335">
        <f t="shared" si="1"/>
        <v>0</v>
      </c>
    </row>
    <row r="10" spans="1:11" ht="63.75">
      <c r="A10" s="337"/>
      <c r="B10" s="338" t="s">
        <v>347</v>
      </c>
      <c r="C10" s="438"/>
      <c r="D10" s="438"/>
      <c r="E10" s="438"/>
      <c r="F10" s="335">
        <f t="shared" si="0"/>
        <v>0</v>
      </c>
      <c r="G10" s="438"/>
      <c r="H10" s="438"/>
      <c r="I10" s="438"/>
      <c r="J10" s="335">
        <f t="shared" si="1"/>
        <v>0</v>
      </c>
    </row>
    <row r="11" spans="1:11" ht="38.25">
      <c r="A11" s="337">
        <v>2</v>
      </c>
      <c r="B11" s="338" t="s">
        <v>134</v>
      </c>
      <c r="C11" s="438"/>
      <c r="D11" s="438"/>
      <c r="E11" s="438"/>
      <c r="F11" s="335">
        <f t="shared" si="0"/>
        <v>0</v>
      </c>
      <c r="G11" s="438"/>
      <c r="H11" s="438"/>
      <c r="I11" s="438"/>
      <c r="J11" s="335">
        <f t="shared" si="1"/>
        <v>0</v>
      </c>
    </row>
    <row r="12" spans="1:11">
      <c r="A12" s="512" t="s">
        <v>41</v>
      </c>
      <c r="B12" s="512"/>
      <c r="C12" s="341" t="str">
        <f>IF(SUM(C7:C11) = 0,"",SUM(C7:C11))</f>
        <v/>
      </c>
      <c r="D12" s="341" t="str">
        <f>IF(SUM(D7:D11) = 0,"",SUM(D7:D11))</f>
        <v/>
      </c>
      <c r="E12" s="341" t="str">
        <f>IF(SUM(E7:E11) = 0,"",SUM(E7:E11))</f>
        <v/>
      </c>
      <c r="F12" s="341">
        <f>IFERROR(AVERAGE(C12:E12),0)</f>
        <v>0</v>
      </c>
      <c r="G12" s="341" t="str">
        <f>IF(SUM(G7:G11) = 0,"",SUM(G7:G11))</f>
        <v/>
      </c>
      <c r="H12" s="341" t="str">
        <f>IF(SUM(H7:H11) = 0,"",SUM(H7:H11))</f>
        <v/>
      </c>
      <c r="I12" s="341" t="str">
        <f>IF(SUM(I7:I11) = 0,"",SUM(I7:I11))</f>
        <v/>
      </c>
      <c r="J12" s="341">
        <f>IFERROR(AVERAGE(G12:I12),0)</f>
        <v>0</v>
      </c>
    </row>
    <row r="13" spans="1:11" ht="32.25" customHeight="1">
      <c r="A13" s="337">
        <v>3</v>
      </c>
      <c r="B13" s="338" t="s">
        <v>135</v>
      </c>
      <c r="C13" s="438"/>
      <c r="D13" s="438"/>
      <c r="E13" s="438"/>
      <c r="F13" s="335">
        <f>IFERROR(AVERAGE(C13:E13),0)</f>
        <v>0</v>
      </c>
      <c r="G13" s="438"/>
      <c r="H13" s="438"/>
      <c r="I13" s="334"/>
      <c r="J13" s="335">
        <f>IFERROR(AVERAGE(G13:I13),0)</f>
        <v>0</v>
      </c>
    </row>
    <row r="14" spans="1:11" ht="32.25" customHeight="1">
      <c r="A14" s="337">
        <v>4</v>
      </c>
      <c r="B14" s="338" t="s">
        <v>136</v>
      </c>
      <c r="C14" s="438"/>
      <c r="D14" s="438"/>
      <c r="E14" s="438"/>
      <c r="F14" s="335">
        <f>IFERROR(AVERAGE(C14:E14),0)</f>
        <v>0</v>
      </c>
      <c r="G14" s="438"/>
      <c r="H14" s="438"/>
      <c r="I14" s="334"/>
      <c r="J14" s="335">
        <f>IFERROR(AVERAGE(G14:I14),0)</f>
        <v>0</v>
      </c>
    </row>
    <row r="15" spans="1:11" ht="32.25" customHeight="1">
      <c r="A15" s="512" t="s">
        <v>41</v>
      </c>
      <c r="B15" s="512"/>
      <c r="C15" s="341" t="str">
        <f>IF(SUM(C13:C14) = 0,"",SUM(C13:C14))</f>
        <v/>
      </c>
      <c r="D15" s="341" t="str">
        <f>IF(SUM(D13:D14) = 0,"",SUM(D13:D14))</f>
        <v/>
      </c>
      <c r="E15" s="341" t="str">
        <f>IF(SUM(E13:E14) = 0,"",SUM(E13:E14))</f>
        <v/>
      </c>
      <c r="F15" s="341">
        <f t="shared" ref="F15:J15" si="2">SUM(F13:F14)</f>
        <v>0</v>
      </c>
      <c r="G15" s="341" t="str">
        <f>IF(SUM(G13:G14) = 0,"",SUM(G13:G14))</f>
        <v/>
      </c>
      <c r="H15" s="341" t="str">
        <f>IF(SUM(H13:H14) = 0,"",SUM(H13:H14))</f>
        <v/>
      </c>
      <c r="I15" s="341" t="str">
        <f>IF(SUM(I13:I14) = 0,"",SUM(I13:I14))</f>
        <v/>
      </c>
      <c r="J15" s="341">
        <f t="shared" si="2"/>
        <v>0</v>
      </c>
    </row>
    <row r="16" spans="1:11">
      <c r="A16" s="337">
        <v>5</v>
      </c>
      <c r="B16" s="338" t="s">
        <v>137</v>
      </c>
      <c r="C16" s="438"/>
      <c r="D16" s="438"/>
      <c r="E16" s="438"/>
      <c r="F16" s="341">
        <f>IFERROR(AVERAGE(C16:E16),0)</f>
        <v>0</v>
      </c>
      <c r="G16" s="438"/>
      <c r="H16" s="438"/>
      <c r="I16" s="438"/>
      <c r="J16" s="335">
        <f>IFERROR(AVERAGE(G16:I16),0)</f>
        <v>0</v>
      </c>
    </row>
    <row r="17" spans="1:10">
      <c r="A17" s="337">
        <v>6</v>
      </c>
      <c r="B17" s="338" t="s">
        <v>138</v>
      </c>
      <c r="C17" s="438"/>
      <c r="D17" s="438"/>
      <c r="E17" s="438"/>
      <c r="F17" s="341">
        <f t="shared" ref="F17:F18" si="3">IFERROR(AVERAGE(C17:E17),0)</f>
        <v>0</v>
      </c>
      <c r="G17" s="438"/>
      <c r="H17" s="438"/>
      <c r="I17" s="438"/>
      <c r="J17" s="335">
        <f t="shared" ref="J17:J18" si="4">IFERROR(AVERAGE(G17:I17),0)</f>
        <v>0</v>
      </c>
    </row>
    <row r="18" spans="1:10">
      <c r="A18" s="337">
        <v>6</v>
      </c>
      <c r="B18" s="338" t="s">
        <v>139</v>
      </c>
      <c r="C18" s="438"/>
      <c r="D18" s="438"/>
      <c r="E18" s="438"/>
      <c r="F18" s="341">
        <f t="shared" si="3"/>
        <v>0</v>
      </c>
      <c r="G18" s="438"/>
      <c r="H18" s="438"/>
      <c r="I18" s="438"/>
      <c r="J18" s="335">
        <f t="shared" si="4"/>
        <v>0</v>
      </c>
    </row>
    <row r="19" spans="1:10">
      <c r="A19" s="512" t="s">
        <v>41</v>
      </c>
      <c r="B19" s="512"/>
      <c r="C19" s="341" t="str">
        <f>IF(SUM(C16:C18) = 0,"",SUM(C16:C18))</f>
        <v/>
      </c>
      <c r="D19" s="341" t="str">
        <f>IF(SUM(D16:D18) = 0,"",SUM(D16:D18))</f>
        <v/>
      </c>
      <c r="E19" s="341" t="str">
        <f>IF(SUM(E16:E18) = 0,"",SUM(E16:E18))</f>
        <v/>
      </c>
      <c r="F19" s="341">
        <f t="shared" ref="F19:J19" si="5">SUM(F16:F18)</f>
        <v>0</v>
      </c>
      <c r="G19" s="341" t="str">
        <f>IF(SUM(G16:G18) = 0,"",SUM(G16:G18))</f>
        <v/>
      </c>
      <c r="H19" s="341" t="str">
        <f>IF(SUM(H16:H18) = 0,"",SUM(H16:H18))</f>
        <v/>
      </c>
      <c r="I19" s="341" t="str">
        <f>IF(SUM(I16:I18) = 0,"",SUM(I16:I18))</f>
        <v/>
      </c>
      <c r="J19" s="341">
        <f t="shared" si="5"/>
        <v>0</v>
      </c>
    </row>
    <row r="20" spans="1:10">
      <c r="C20" s="342">
        <f t="shared" ref="C20:J20" si="6">SUM(C12,C15,C19)</f>
        <v>0</v>
      </c>
      <c r="D20" s="342">
        <f t="shared" si="6"/>
        <v>0</v>
      </c>
      <c r="E20" s="342">
        <f t="shared" si="6"/>
        <v>0</v>
      </c>
      <c r="F20" s="342">
        <f t="shared" si="6"/>
        <v>0</v>
      </c>
      <c r="G20" s="342">
        <f>SUM(G12,G15,G19)</f>
        <v>0</v>
      </c>
      <c r="H20" s="342">
        <f t="shared" si="6"/>
        <v>0</v>
      </c>
      <c r="I20" s="342">
        <f>SUM(I12,I15,I19)</f>
        <v>0</v>
      </c>
      <c r="J20" s="342">
        <f t="shared" si="6"/>
        <v>0</v>
      </c>
    </row>
  </sheetData>
  <sheetProtection algorithmName="SHA-512" hashValue="Ma74dxMkahrph9E7wyp0/3lgtCtkoxsJHazLYMVzHYxPz8k1/4v72ml6w0MS1MCC9uCDY4OOAyzqB91Eyq/YKg==" saltValue="E0PR9rGCghxfP/lxOoYlcA==" spinCount="100000" sheet="1" objects="1" scenarios="1"/>
  <protectedRanges>
    <protectedRange sqref="I13:I14" name="Tabel 4a"/>
  </protectedRanges>
  <mergeCells count="7">
    <mergeCell ref="A19:B19"/>
    <mergeCell ref="A3:A4"/>
    <mergeCell ref="B3:B4"/>
    <mergeCell ref="C3:F3"/>
    <mergeCell ref="G3:J3"/>
    <mergeCell ref="A12:B12"/>
    <mergeCell ref="A15:B15"/>
  </mergeCells>
  <dataValidations count="1">
    <dataValidation type="decimal" operator="greaterThanOrEqual" allowBlank="1" showDropDown="1" showInputMessage="1" showErrorMessage="1" prompt="Masukan data yang valid. Data yang dimasukan harus dalam bentuk angka biasa tanpa koma (,) dan titik (.). Contoh: Jumlah yang dimasukan Rp 1.500.000 maka data yang dimasukan adalah 1500000" sqref="I13:I14" xr:uid="{66C4D4CE-0C63-4993-99B5-2ED0D6B78E44}">
      <formula1>0</formula1>
    </dataValidation>
  </dataValidations>
  <hyperlinks>
    <hyperlink ref="K1" location="'Daftar Tabel'!A1" display="&lt;&lt;&lt; Daftar Tabel" xr:uid="{00000000-0004-0000-1800-000000000000}"/>
  </hyperlinks>
  <pageMargins left="0.7" right="0.7" top="0.75" bottom="0.75" header="0.3" footer="0.3"/>
  <pageSetup orientation="portrait" horizontalDpi="300" verticalDpi="30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AD1001"/>
  <sheetViews>
    <sheetView zoomScale="85" zoomScaleNormal="85" workbookViewId="0">
      <pane xSplit="1" ySplit="9" topLeftCell="B10" activePane="bottomRight" state="frozen"/>
      <selection activeCell="O19" sqref="O19"/>
      <selection pane="topRight" activeCell="O19" sqref="O19"/>
      <selection pane="bottomLeft" activeCell="O19" sqref="O19"/>
      <selection pane="bottomRight" activeCell="V11" sqref="V11"/>
    </sheetView>
  </sheetViews>
  <sheetFormatPr defaultColWidth="14.42578125" defaultRowHeight="15"/>
  <cols>
    <col min="1" max="1" width="6.42578125" customWidth="1"/>
    <col min="2" max="2" width="8.7109375" customWidth="1"/>
    <col min="3" max="3" width="16.5703125" customWidth="1"/>
    <col min="4" max="4" width="28.5703125" customWidth="1"/>
    <col min="5" max="5" width="19.85546875" customWidth="1"/>
    <col min="6" max="6" width="13" customWidth="1"/>
    <col min="7" max="7" width="8.7109375" customWidth="1"/>
    <col min="8" max="8" width="9.28515625" customWidth="1"/>
    <col min="9" max="9" width="14.28515625" customWidth="1"/>
    <col min="10" max="13" width="8" customWidth="1"/>
    <col min="14" max="14" width="9.85546875" customWidth="1"/>
    <col min="15" max="15" width="14.85546875" customWidth="1"/>
    <col min="17" max="21" width="8.7109375" customWidth="1"/>
    <col min="22" max="22" width="13.28515625" customWidth="1"/>
    <col min="23" max="30" width="8.7109375" customWidth="1"/>
  </cols>
  <sheetData>
    <row r="1" spans="1:30" ht="14.25" customHeight="1">
      <c r="A1" s="343" t="s">
        <v>1095</v>
      </c>
      <c r="B1" s="72"/>
      <c r="C1" s="72"/>
      <c r="D1" s="72"/>
      <c r="E1" s="286"/>
      <c r="F1" s="286"/>
      <c r="G1" s="286"/>
      <c r="H1" s="286"/>
      <c r="I1" s="286"/>
      <c r="J1" s="286"/>
      <c r="K1" s="297"/>
      <c r="L1" s="297"/>
      <c r="M1" s="297"/>
      <c r="N1" s="297"/>
      <c r="P1" s="344" t="s">
        <v>14</v>
      </c>
    </row>
    <row r="2" spans="1:30" hidden="1">
      <c r="A2" s="343"/>
      <c r="B2" s="72"/>
      <c r="C2" s="72"/>
      <c r="D2" s="72"/>
      <c r="E2" s="286"/>
      <c r="F2" s="286"/>
      <c r="G2" s="286"/>
      <c r="H2" s="286"/>
      <c r="I2" s="286"/>
      <c r="J2" s="286"/>
      <c r="K2" s="297"/>
      <c r="L2" s="297"/>
      <c r="M2" s="297"/>
      <c r="N2" s="297"/>
      <c r="P2" s="345"/>
    </row>
    <row r="3" spans="1:30" hidden="1">
      <c r="A3" s="343" t="s">
        <v>15</v>
      </c>
      <c r="B3" s="72"/>
      <c r="C3" s="72"/>
      <c r="D3" s="72"/>
      <c r="E3" s="286"/>
      <c r="F3" s="286"/>
      <c r="G3" s="286"/>
      <c r="H3" s="286"/>
      <c r="I3" s="286"/>
      <c r="J3" s="286"/>
      <c r="K3" s="297" t="s">
        <v>1096</v>
      </c>
      <c r="L3" s="297"/>
      <c r="M3" s="297"/>
      <c r="N3" s="297"/>
      <c r="P3" s="345"/>
    </row>
    <row r="4" spans="1:30" hidden="1">
      <c r="A4" s="343"/>
      <c r="B4" s="72"/>
      <c r="C4" s="72"/>
      <c r="D4" s="72"/>
      <c r="E4" s="286"/>
      <c r="F4" s="286"/>
      <c r="G4" s="286"/>
      <c r="H4" s="286"/>
      <c r="I4" s="286"/>
      <c r="J4" s="286"/>
      <c r="K4" s="297" t="s">
        <v>1097</v>
      </c>
      <c r="L4" s="297"/>
      <c r="M4" s="297"/>
      <c r="N4" s="297"/>
      <c r="P4" s="345"/>
    </row>
    <row r="5" spans="1:30" hidden="1">
      <c r="A5" s="343" t="s">
        <v>16</v>
      </c>
      <c r="B5" s="72"/>
      <c r="C5" s="72"/>
      <c r="D5" s="72"/>
      <c r="E5" s="286"/>
      <c r="F5" s="286"/>
      <c r="G5" s="286"/>
      <c r="H5" s="286"/>
      <c r="I5" s="286"/>
      <c r="J5" s="286"/>
      <c r="K5" s="297" t="s">
        <v>1098</v>
      </c>
      <c r="L5" s="297"/>
      <c r="M5" s="297"/>
      <c r="N5" s="297"/>
      <c r="P5" s="345"/>
    </row>
    <row r="6" spans="1:30" ht="82.5" customHeight="1">
      <c r="E6" s="297"/>
      <c r="F6" s="297"/>
      <c r="G6" s="297"/>
      <c r="H6" s="297"/>
      <c r="I6" s="297"/>
      <c r="J6" s="297"/>
      <c r="K6" s="297"/>
      <c r="L6" s="297"/>
      <c r="M6" s="297"/>
      <c r="N6" s="297"/>
    </row>
    <row r="7" spans="1:30" ht="14.25" customHeight="1">
      <c r="A7" s="517" t="s">
        <v>17</v>
      </c>
      <c r="B7" s="517" t="s">
        <v>141</v>
      </c>
      <c r="C7" s="517" t="s">
        <v>142</v>
      </c>
      <c r="D7" s="517" t="s">
        <v>143</v>
      </c>
      <c r="E7" s="517" t="s">
        <v>144</v>
      </c>
      <c r="F7" s="519" t="s">
        <v>348</v>
      </c>
      <c r="G7" s="520"/>
      <c r="H7" s="521"/>
      <c r="I7" s="517" t="s">
        <v>145</v>
      </c>
      <c r="J7" s="519" t="s">
        <v>146</v>
      </c>
      <c r="K7" s="520"/>
      <c r="L7" s="520"/>
      <c r="M7" s="521"/>
      <c r="N7" s="517" t="s">
        <v>147</v>
      </c>
      <c r="O7" s="517" t="s">
        <v>148</v>
      </c>
    </row>
    <row r="8" spans="1:30" ht="75" customHeight="1">
      <c r="A8" s="518"/>
      <c r="B8" s="518"/>
      <c r="C8" s="518"/>
      <c r="D8" s="518"/>
      <c r="E8" s="518"/>
      <c r="F8" s="346" t="s">
        <v>149</v>
      </c>
      <c r="G8" s="346" t="s">
        <v>150</v>
      </c>
      <c r="H8" s="346" t="s">
        <v>151</v>
      </c>
      <c r="I8" s="518"/>
      <c r="J8" s="346" t="s">
        <v>152</v>
      </c>
      <c r="K8" s="346" t="s">
        <v>153</v>
      </c>
      <c r="L8" s="346" t="s">
        <v>154</v>
      </c>
      <c r="M8" s="346" t="s">
        <v>155</v>
      </c>
      <c r="N8" s="518"/>
      <c r="O8" s="518"/>
    </row>
    <row r="9" spans="1:30" ht="14.25" customHeight="1">
      <c r="A9" s="347">
        <v>1</v>
      </c>
      <c r="B9" s="347">
        <v>2</v>
      </c>
      <c r="C9" s="347">
        <v>3</v>
      </c>
      <c r="D9" s="347">
        <v>4</v>
      </c>
      <c r="E9" s="347">
        <v>5</v>
      </c>
      <c r="F9" s="347">
        <v>6</v>
      </c>
      <c r="G9" s="347">
        <v>7</v>
      </c>
      <c r="H9" s="347">
        <v>8</v>
      </c>
      <c r="I9" s="347">
        <v>9</v>
      </c>
      <c r="J9" s="347">
        <v>10</v>
      </c>
      <c r="K9" s="347">
        <v>11</v>
      </c>
      <c r="L9" s="347">
        <v>12</v>
      </c>
      <c r="M9" s="347">
        <v>13</v>
      </c>
      <c r="N9" s="347">
        <v>14</v>
      </c>
      <c r="O9" s="347">
        <v>15</v>
      </c>
    </row>
    <row r="10" spans="1:30" ht="51" customHeight="1">
      <c r="A10" s="354">
        <v>1</v>
      </c>
      <c r="B10" s="367"/>
      <c r="C10" s="368"/>
      <c r="D10" s="368"/>
      <c r="E10" s="369"/>
      <c r="F10" s="370"/>
      <c r="G10" s="370"/>
      <c r="H10" s="370"/>
      <c r="I10" s="371"/>
      <c r="J10" s="372"/>
      <c r="K10" s="372"/>
      <c r="L10" s="372"/>
      <c r="M10" s="372"/>
      <c r="N10" s="373"/>
      <c r="O10" s="367"/>
      <c r="P10" s="348"/>
      <c r="Q10" s="522" t="s">
        <v>1079</v>
      </c>
      <c r="R10" s="474"/>
      <c r="S10" s="474"/>
      <c r="T10" s="474"/>
      <c r="U10" s="474"/>
      <c r="V10" s="474"/>
      <c r="W10" s="348"/>
      <c r="X10" s="348"/>
      <c r="Y10" s="348"/>
      <c r="Z10" s="348"/>
      <c r="AA10" s="348"/>
      <c r="AB10" s="348"/>
      <c r="AC10" s="348"/>
      <c r="AD10" s="348"/>
    </row>
    <row r="11" spans="1:30" ht="51" customHeight="1">
      <c r="A11" s="354">
        <v>2</v>
      </c>
      <c r="B11" s="367"/>
      <c r="C11" s="368"/>
      <c r="D11" s="367"/>
      <c r="E11" s="369"/>
      <c r="F11" s="370"/>
      <c r="G11" s="370"/>
      <c r="H11" s="370"/>
      <c r="I11" s="371"/>
      <c r="J11" s="372"/>
      <c r="K11" s="372"/>
      <c r="L11" s="372"/>
      <c r="M11" s="372"/>
      <c r="N11" s="373"/>
      <c r="O11" s="367"/>
      <c r="P11" s="348"/>
      <c r="Q11" s="523" t="s">
        <v>1099</v>
      </c>
      <c r="R11" s="484"/>
      <c r="S11" s="484"/>
      <c r="T11" s="484"/>
      <c r="U11" s="484"/>
      <c r="V11" s="349">
        <f>COUNTIFS(B10:B1000,"&lt;&gt;",C10:C1000,"&lt;&gt;",D10:D1000,"&lt;&gt;")</f>
        <v>0</v>
      </c>
      <c r="W11" s="348"/>
      <c r="X11" s="348"/>
      <c r="Y11" s="348"/>
      <c r="Z11" s="348"/>
      <c r="AA11" s="348"/>
      <c r="AB11" s="348"/>
      <c r="AC11" s="348"/>
      <c r="AD11" s="348"/>
    </row>
    <row r="12" spans="1:30" ht="51" customHeight="1">
      <c r="A12" s="354">
        <v>3</v>
      </c>
      <c r="B12" s="367"/>
      <c r="C12" s="368"/>
      <c r="D12" s="367"/>
      <c r="E12" s="369"/>
      <c r="F12" s="370"/>
      <c r="G12" s="370"/>
      <c r="H12" s="370"/>
      <c r="I12" s="371"/>
      <c r="J12" s="372"/>
      <c r="K12" s="372"/>
      <c r="L12" s="372"/>
      <c r="M12" s="372"/>
      <c r="N12" s="373"/>
      <c r="O12" s="367"/>
      <c r="P12" s="348"/>
      <c r="Q12" s="523" t="s">
        <v>1100</v>
      </c>
      <c r="R12" s="484"/>
      <c r="S12" s="484"/>
      <c r="T12" s="484"/>
      <c r="U12" s="484"/>
      <c r="V12" s="349">
        <f>COUNTIFS(B10:B1000,"&lt;&gt;",C10:C1000,"&lt;&gt;",D10:D1000,"&lt;&gt;",E10:E1000,"V")</f>
        <v>0</v>
      </c>
      <c r="W12" s="348"/>
      <c r="X12" s="348"/>
      <c r="Y12" s="348"/>
      <c r="Z12" s="348"/>
      <c r="AA12" s="348"/>
      <c r="AB12" s="348"/>
      <c r="AC12" s="348"/>
      <c r="AD12" s="348"/>
    </row>
    <row r="13" spans="1:30" ht="51" customHeight="1">
      <c r="A13" s="354">
        <v>4</v>
      </c>
      <c r="B13" s="367"/>
      <c r="C13" s="368"/>
      <c r="D13" s="367"/>
      <c r="E13" s="369"/>
      <c r="F13" s="370"/>
      <c r="G13" s="370"/>
      <c r="H13" s="370"/>
      <c r="I13" s="371"/>
      <c r="J13" s="372"/>
      <c r="K13" s="372"/>
      <c r="L13" s="372"/>
      <c r="M13" s="372"/>
      <c r="N13" s="373"/>
      <c r="O13" s="367"/>
      <c r="P13" s="348"/>
      <c r="Q13" s="523" t="s">
        <v>1101</v>
      </c>
      <c r="R13" s="484"/>
      <c r="S13" s="484"/>
      <c r="T13" s="484"/>
      <c r="U13" s="484"/>
      <c r="V13" s="349">
        <f>SUMIFS(F10:F1000,B10:B1000,"&lt;&gt;",C10:C1000,"&lt;&gt;",D10:D1000,"&lt;&gt;")</f>
        <v>0</v>
      </c>
      <c r="W13" s="348"/>
      <c r="X13" s="348"/>
      <c r="Y13" s="348"/>
      <c r="Z13" s="348"/>
      <c r="AA13" s="348"/>
      <c r="AB13" s="348"/>
      <c r="AC13" s="348"/>
      <c r="AD13" s="348"/>
    </row>
    <row r="14" spans="1:30" ht="51" customHeight="1">
      <c r="A14" s="354">
        <v>5</v>
      </c>
      <c r="B14" s="367"/>
      <c r="C14" s="368"/>
      <c r="D14" s="367"/>
      <c r="E14" s="369"/>
      <c r="F14" s="370"/>
      <c r="G14" s="370"/>
      <c r="H14" s="370"/>
      <c r="I14" s="371"/>
      <c r="J14" s="372"/>
      <c r="K14" s="372"/>
      <c r="L14" s="372"/>
      <c r="M14" s="372"/>
      <c r="N14" s="373"/>
      <c r="O14" s="367"/>
      <c r="P14" s="348"/>
      <c r="Q14" s="523" t="s">
        <v>1102</v>
      </c>
      <c r="R14" s="484"/>
      <c r="S14" s="484"/>
      <c r="T14" s="484"/>
      <c r="U14" s="484"/>
      <c r="V14" s="349">
        <f>SUMIFS(G10:G1000,B10:B1000,"&lt;&gt;",C10:C1000,"&lt;&gt;",D10:D1000,"&lt;&gt;")</f>
        <v>0</v>
      </c>
      <c r="W14" s="348"/>
      <c r="X14" s="348"/>
      <c r="Y14" s="348"/>
      <c r="Z14" s="348"/>
      <c r="AA14" s="348"/>
      <c r="AB14" s="348"/>
      <c r="AC14" s="348"/>
      <c r="AD14" s="348"/>
    </row>
    <row r="15" spans="1:30" ht="51" customHeight="1">
      <c r="A15" s="354">
        <v>6</v>
      </c>
      <c r="B15" s="367"/>
      <c r="C15" s="368"/>
      <c r="D15" s="367"/>
      <c r="E15" s="369"/>
      <c r="F15" s="370"/>
      <c r="G15" s="370"/>
      <c r="H15" s="370"/>
      <c r="I15" s="371"/>
      <c r="J15" s="372"/>
      <c r="K15" s="372"/>
      <c r="L15" s="372"/>
      <c r="M15" s="372"/>
      <c r="N15" s="373"/>
      <c r="O15" s="367"/>
      <c r="P15" s="348"/>
      <c r="Q15" s="523" t="s">
        <v>1103</v>
      </c>
      <c r="R15" s="484"/>
      <c r="S15" s="484"/>
      <c r="T15" s="484"/>
      <c r="U15" s="484"/>
      <c r="V15" s="349">
        <f>SUMIFS(H10:H1000,B10:B1000,"&lt;&gt;",C10:C1000,"&lt;&gt;",D10:D1000,"&lt;&gt;")</f>
        <v>0</v>
      </c>
      <c r="W15" s="348"/>
      <c r="X15" s="348"/>
      <c r="Y15" s="348"/>
      <c r="Z15" s="348"/>
      <c r="AA15" s="348"/>
      <c r="AB15" s="348"/>
      <c r="AC15" s="348"/>
      <c r="AD15" s="348"/>
    </row>
    <row r="16" spans="1:30" ht="51" customHeight="1">
      <c r="A16" s="354">
        <v>7</v>
      </c>
      <c r="B16" s="367"/>
      <c r="C16" s="368"/>
      <c r="D16" s="368"/>
      <c r="E16" s="369"/>
      <c r="F16" s="370"/>
      <c r="G16" s="370"/>
      <c r="H16" s="370"/>
      <c r="I16" s="371"/>
      <c r="J16" s="372"/>
      <c r="K16" s="372"/>
      <c r="L16" s="372"/>
      <c r="M16" s="372"/>
      <c r="N16" s="373"/>
      <c r="O16" s="367"/>
      <c r="P16" s="348"/>
      <c r="Q16" s="523" t="s">
        <v>1104</v>
      </c>
      <c r="R16" s="484"/>
      <c r="S16" s="484"/>
      <c r="T16" s="484"/>
      <c r="U16" s="484"/>
      <c r="V16" s="349">
        <f>SUMIFS(I10:I1000,B10:B1000,"&lt;&gt;",C10:C1000,"&lt;&gt;",D10:D1000,"&lt;&gt;")</f>
        <v>0</v>
      </c>
      <c r="W16" s="348"/>
      <c r="X16" s="348"/>
      <c r="Y16" s="348"/>
      <c r="Z16" s="348"/>
      <c r="AA16" s="348"/>
      <c r="AB16" s="348"/>
      <c r="AC16" s="348"/>
      <c r="AD16" s="348"/>
    </row>
    <row r="17" spans="1:30" ht="51" customHeight="1">
      <c r="A17" s="354">
        <v>8</v>
      </c>
      <c r="B17" s="367"/>
      <c r="C17" s="368"/>
      <c r="D17" s="367"/>
      <c r="E17" s="369"/>
      <c r="F17" s="370"/>
      <c r="G17" s="370"/>
      <c r="H17" s="370"/>
      <c r="I17" s="371"/>
      <c r="J17" s="372"/>
      <c r="K17" s="372"/>
      <c r="L17" s="372"/>
      <c r="M17" s="372"/>
      <c r="N17" s="373"/>
      <c r="O17" s="367"/>
      <c r="P17" s="348"/>
      <c r="Q17" s="523" t="s">
        <v>1105</v>
      </c>
      <c r="R17" s="484"/>
      <c r="S17" s="484"/>
      <c r="T17" s="484"/>
      <c r="U17" s="484"/>
      <c r="V17" s="349">
        <f>V15*50</f>
        <v>0</v>
      </c>
      <c r="W17" s="348"/>
      <c r="X17" s="348"/>
      <c r="Y17" s="348"/>
      <c r="Z17" s="348"/>
      <c r="AA17" s="348"/>
      <c r="AB17" s="348"/>
      <c r="AC17" s="348"/>
      <c r="AD17" s="348"/>
    </row>
    <row r="18" spans="1:30" ht="51" customHeight="1">
      <c r="A18" s="354">
        <v>9</v>
      </c>
      <c r="B18" s="367"/>
      <c r="C18" s="368"/>
      <c r="D18" s="367"/>
      <c r="E18" s="369"/>
      <c r="F18" s="370"/>
      <c r="G18" s="370"/>
      <c r="H18" s="370"/>
      <c r="I18" s="371"/>
      <c r="J18" s="372"/>
      <c r="K18" s="372"/>
      <c r="L18" s="372"/>
      <c r="M18" s="372"/>
      <c r="N18" s="373"/>
      <c r="O18" s="367"/>
      <c r="P18" s="348"/>
      <c r="Q18" s="523" t="s">
        <v>1106</v>
      </c>
      <c r="R18" s="484"/>
      <c r="S18" s="484"/>
      <c r="T18" s="484"/>
      <c r="U18" s="484"/>
      <c r="V18" s="349">
        <f>(V13+V14+V15)*50</f>
        <v>0</v>
      </c>
      <c r="W18" s="348"/>
      <c r="X18" s="348"/>
      <c r="Y18" s="348"/>
      <c r="Z18" s="348"/>
      <c r="AA18" s="348"/>
      <c r="AB18" s="348"/>
      <c r="AC18" s="348"/>
      <c r="AD18" s="348"/>
    </row>
    <row r="19" spans="1:30" ht="51" customHeight="1">
      <c r="A19" s="354">
        <v>10</v>
      </c>
      <c r="B19" s="367"/>
      <c r="C19" s="368"/>
      <c r="D19" s="367"/>
      <c r="E19" s="369"/>
      <c r="F19" s="370"/>
      <c r="G19" s="370"/>
      <c r="H19" s="370"/>
      <c r="I19" s="371"/>
      <c r="J19" s="372"/>
      <c r="K19" s="372"/>
      <c r="L19" s="372"/>
      <c r="M19" s="372"/>
      <c r="N19" s="373"/>
      <c r="O19" s="367"/>
      <c r="P19" s="348"/>
      <c r="Q19" s="523"/>
      <c r="R19" s="484"/>
      <c r="S19" s="484"/>
      <c r="T19" s="484"/>
      <c r="U19" s="484"/>
      <c r="V19" s="348"/>
      <c r="W19" s="348"/>
      <c r="X19" s="348"/>
      <c r="Y19" s="348"/>
      <c r="Z19" s="348"/>
      <c r="AA19" s="348"/>
      <c r="AB19" s="348"/>
      <c r="AC19" s="348"/>
      <c r="AD19" s="348"/>
    </row>
    <row r="20" spans="1:30" ht="51" customHeight="1">
      <c r="A20" s="354">
        <v>11</v>
      </c>
      <c r="B20" s="374"/>
      <c r="C20" s="368"/>
      <c r="D20" s="367"/>
      <c r="E20" s="369"/>
      <c r="F20" s="370"/>
      <c r="G20" s="370"/>
      <c r="H20" s="370"/>
      <c r="I20" s="371"/>
      <c r="J20" s="372"/>
      <c r="K20" s="372"/>
      <c r="L20" s="372"/>
      <c r="M20" s="372"/>
      <c r="N20" s="373"/>
      <c r="O20" s="367"/>
      <c r="P20" s="348"/>
      <c r="Q20" s="523"/>
      <c r="R20" s="484"/>
      <c r="S20" s="484"/>
      <c r="T20" s="484"/>
      <c r="U20" s="484"/>
      <c r="V20" s="348"/>
      <c r="W20" s="348"/>
      <c r="X20" s="348"/>
      <c r="Y20" s="348"/>
      <c r="Z20" s="348"/>
      <c r="AA20" s="348"/>
      <c r="AB20" s="348"/>
      <c r="AC20" s="348"/>
      <c r="AD20" s="348"/>
    </row>
    <row r="21" spans="1:30" ht="51" customHeight="1">
      <c r="A21" s="354">
        <v>12</v>
      </c>
      <c r="B21" s="374"/>
      <c r="C21" s="368"/>
      <c r="D21" s="367"/>
      <c r="E21" s="369"/>
      <c r="F21" s="370"/>
      <c r="G21" s="370"/>
      <c r="H21" s="370"/>
      <c r="I21" s="371"/>
      <c r="J21" s="372"/>
      <c r="K21" s="372"/>
      <c r="L21" s="372"/>
      <c r="M21" s="372"/>
      <c r="N21" s="373"/>
      <c r="O21" s="367"/>
      <c r="P21" s="348"/>
      <c r="Q21" s="348"/>
      <c r="R21" s="348"/>
      <c r="S21" s="348"/>
      <c r="T21" s="348"/>
      <c r="U21" s="348"/>
      <c r="V21" s="348"/>
      <c r="W21" s="348"/>
      <c r="X21" s="348"/>
      <c r="Y21" s="348"/>
      <c r="Z21" s="348"/>
      <c r="AA21" s="348"/>
      <c r="AB21" s="348"/>
      <c r="AC21" s="348"/>
      <c r="AD21" s="348"/>
    </row>
    <row r="22" spans="1:30" ht="51" customHeight="1">
      <c r="A22" s="354">
        <v>13</v>
      </c>
      <c r="B22" s="374"/>
      <c r="C22" s="368"/>
      <c r="D22" s="367"/>
      <c r="E22" s="369"/>
      <c r="F22" s="370"/>
      <c r="G22" s="370"/>
      <c r="H22" s="375"/>
      <c r="I22" s="371"/>
      <c r="J22" s="372"/>
      <c r="K22" s="372"/>
      <c r="L22" s="372"/>
      <c r="M22" s="372"/>
      <c r="N22" s="373"/>
      <c r="O22" s="367"/>
      <c r="P22" s="348"/>
      <c r="Q22" s="348"/>
      <c r="R22" s="348"/>
      <c r="S22" s="348"/>
      <c r="T22" s="348"/>
      <c r="U22" s="348"/>
      <c r="V22" s="348"/>
      <c r="W22" s="348"/>
      <c r="X22" s="348"/>
      <c r="Y22" s="348"/>
      <c r="Z22" s="348"/>
      <c r="AA22" s="348"/>
      <c r="AB22" s="348"/>
      <c r="AC22" s="348"/>
      <c r="AD22" s="348"/>
    </row>
    <row r="23" spans="1:30" ht="51" customHeight="1">
      <c r="A23" s="354">
        <v>14</v>
      </c>
      <c r="B23" s="374"/>
      <c r="C23" s="368"/>
      <c r="D23" s="367"/>
      <c r="E23" s="369"/>
      <c r="F23" s="370"/>
      <c r="G23" s="370"/>
      <c r="H23" s="376"/>
      <c r="I23" s="371"/>
      <c r="J23" s="372"/>
      <c r="K23" s="372"/>
      <c r="L23" s="372"/>
      <c r="M23" s="372"/>
      <c r="N23" s="373"/>
      <c r="O23" s="367"/>
      <c r="P23" s="348"/>
      <c r="Q23" s="348"/>
      <c r="R23" s="348"/>
      <c r="S23" s="348"/>
      <c r="T23" s="348"/>
      <c r="U23" s="348"/>
      <c r="V23" s="348"/>
      <c r="W23" s="348"/>
      <c r="X23" s="348"/>
      <c r="Y23" s="348"/>
      <c r="Z23" s="348"/>
      <c r="AA23" s="348"/>
      <c r="AB23" s="348"/>
      <c r="AC23" s="348"/>
      <c r="AD23" s="348"/>
    </row>
    <row r="24" spans="1:30" ht="51" customHeight="1">
      <c r="A24" s="354">
        <v>15</v>
      </c>
      <c r="B24" s="374"/>
      <c r="C24" s="368"/>
      <c r="D24" s="367"/>
      <c r="E24" s="369"/>
      <c r="F24" s="370"/>
      <c r="G24" s="370"/>
      <c r="H24" s="375"/>
      <c r="I24" s="371"/>
      <c r="J24" s="372"/>
      <c r="K24" s="372"/>
      <c r="L24" s="372"/>
      <c r="M24" s="372"/>
      <c r="N24" s="373"/>
      <c r="O24" s="367"/>
      <c r="P24" s="348"/>
      <c r="Q24" s="348"/>
      <c r="R24" s="348"/>
      <c r="S24" s="348"/>
      <c r="T24" s="348"/>
      <c r="U24" s="348"/>
      <c r="V24" s="348"/>
      <c r="W24" s="348"/>
      <c r="X24" s="348"/>
      <c r="Y24" s="348"/>
      <c r="Z24" s="348"/>
      <c r="AA24" s="348"/>
      <c r="AB24" s="348"/>
      <c r="AC24" s="348"/>
      <c r="AD24" s="348"/>
    </row>
    <row r="25" spans="1:30" ht="51" customHeight="1">
      <c r="A25" s="354">
        <v>16</v>
      </c>
      <c r="B25" s="374"/>
      <c r="C25" s="368"/>
      <c r="D25" s="367"/>
      <c r="E25" s="369"/>
      <c r="F25" s="370"/>
      <c r="G25" s="370"/>
      <c r="H25" s="376"/>
      <c r="I25" s="371"/>
      <c r="J25" s="372"/>
      <c r="K25" s="372"/>
      <c r="L25" s="372"/>
      <c r="M25" s="372"/>
      <c r="N25" s="373"/>
      <c r="O25" s="367"/>
      <c r="P25" s="348"/>
      <c r="Q25" s="348"/>
      <c r="R25" s="348"/>
      <c r="S25" s="348"/>
      <c r="T25" s="348"/>
      <c r="U25" s="348"/>
      <c r="V25" s="348"/>
      <c r="W25" s="348"/>
      <c r="X25" s="348"/>
      <c r="Y25" s="348"/>
      <c r="Z25" s="348"/>
      <c r="AA25" s="348"/>
      <c r="AB25" s="348"/>
      <c r="AC25" s="348"/>
      <c r="AD25" s="348"/>
    </row>
    <row r="26" spans="1:30" ht="51" customHeight="1">
      <c r="A26" s="354">
        <v>17</v>
      </c>
      <c r="B26" s="374"/>
      <c r="C26" s="368"/>
      <c r="D26" s="367"/>
      <c r="E26" s="369"/>
      <c r="F26" s="375"/>
      <c r="G26" s="370"/>
      <c r="H26" s="376"/>
      <c r="I26" s="371"/>
      <c r="J26" s="372"/>
      <c r="K26" s="372"/>
      <c r="L26" s="372"/>
      <c r="M26" s="372"/>
      <c r="N26" s="373"/>
      <c r="O26" s="367"/>
      <c r="P26" s="348"/>
      <c r="Q26" s="348"/>
      <c r="R26" s="348"/>
      <c r="S26" s="348"/>
      <c r="T26" s="348"/>
      <c r="U26" s="348"/>
      <c r="V26" s="348"/>
      <c r="W26" s="348"/>
      <c r="X26" s="348"/>
      <c r="Y26" s="348"/>
      <c r="Z26" s="348"/>
      <c r="AA26" s="348"/>
      <c r="AB26" s="348"/>
      <c r="AC26" s="348"/>
      <c r="AD26" s="348"/>
    </row>
    <row r="27" spans="1:30" ht="51" customHeight="1">
      <c r="A27" s="354">
        <v>18</v>
      </c>
      <c r="B27" s="374"/>
      <c r="C27" s="377"/>
      <c r="D27" s="374"/>
      <c r="E27" s="369"/>
      <c r="F27" s="369"/>
      <c r="G27" s="370"/>
      <c r="H27" s="376"/>
      <c r="I27" s="371"/>
      <c r="J27" s="372"/>
      <c r="K27" s="372"/>
      <c r="L27" s="372"/>
      <c r="M27" s="372"/>
      <c r="N27" s="373"/>
      <c r="O27" s="367"/>
      <c r="P27" s="348"/>
      <c r="Q27" s="348"/>
      <c r="R27" s="348"/>
      <c r="S27" s="348"/>
      <c r="T27" s="348"/>
      <c r="U27" s="348"/>
      <c r="V27" s="348"/>
      <c r="W27" s="348"/>
      <c r="X27" s="348"/>
      <c r="Y27" s="348"/>
      <c r="Z27" s="348"/>
      <c r="AA27" s="348"/>
      <c r="AB27" s="348"/>
      <c r="AC27" s="348"/>
      <c r="AD27" s="348"/>
    </row>
    <row r="28" spans="1:30" ht="51" customHeight="1">
      <c r="A28" s="354">
        <v>19</v>
      </c>
      <c r="B28" s="378"/>
      <c r="C28" s="368"/>
      <c r="D28" s="367"/>
      <c r="E28" s="369"/>
      <c r="F28" s="370"/>
      <c r="G28" s="370"/>
      <c r="H28" s="370"/>
      <c r="I28" s="371"/>
      <c r="J28" s="372"/>
      <c r="K28" s="372"/>
      <c r="L28" s="372"/>
      <c r="M28" s="372"/>
      <c r="N28" s="373"/>
      <c r="O28" s="367"/>
      <c r="P28" s="348"/>
      <c r="Q28" s="348"/>
      <c r="R28" s="348"/>
      <c r="S28" s="348"/>
      <c r="T28" s="348"/>
      <c r="U28" s="348"/>
      <c r="V28" s="348"/>
      <c r="W28" s="348"/>
      <c r="X28" s="348"/>
      <c r="Y28" s="348"/>
      <c r="Z28" s="348"/>
      <c r="AA28" s="348"/>
      <c r="AB28" s="348"/>
      <c r="AC28" s="348"/>
      <c r="AD28" s="348"/>
    </row>
    <row r="29" spans="1:30" ht="51" customHeight="1">
      <c r="A29" s="354">
        <v>20</v>
      </c>
      <c r="B29" s="378"/>
      <c r="C29" s="368"/>
      <c r="D29" s="367"/>
      <c r="E29" s="369"/>
      <c r="F29" s="375"/>
      <c r="G29" s="370"/>
      <c r="H29" s="370"/>
      <c r="I29" s="371"/>
      <c r="J29" s="372"/>
      <c r="K29" s="372"/>
      <c r="L29" s="372"/>
      <c r="M29" s="372"/>
      <c r="N29" s="373"/>
      <c r="O29" s="367"/>
      <c r="P29" s="348"/>
      <c r="Q29" s="348"/>
      <c r="R29" s="348"/>
      <c r="S29" s="348"/>
      <c r="T29" s="348"/>
      <c r="U29" s="348"/>
      <c r="V29" s="348"/>
      <c r="W29" s="348"/>
      <c r="X29" s="348"/>
      <c r="Y29" s="348"/>
      <c r="Z29" s="348"/>
      <c r="AA29" s="348"/>
      <c r="AB29" s="348"/>
      <c r="AC29" s="348"/>
      <c r="AD29" s="348"/>
    </row>
    <row r="30" spans="1:30" ht="51" customHeight="1">
      <c r="A30" s="354">
        <v>21</v>
      </c>
      <c r="B30" s="378"/>
      <c r="C30" s="368"/>
      <c r="D30" s="367"/>
      <c r="E30" s="369"/>
      <c r="F30" s="370"/>
      <c r="G30" s="370"/>
      <c r="H30" s="327"/>
      <c r="I30" s="371"/>
      <c r="J30" s="372"/>
      <c r="K30" s="372"/>
      <c r="L30" s="372"/>
      <c r="M30" s="372"/>
      <c r="N30" s="373"/>
      <c r="O30" s="367"/>
      <c r="P30" s="348"/>
      <c r="Q30" s="348"/>
      <c r="R30" s="348"/>
      <c r="S30" s="348"/>
      <c r="T30" s="348"/>
      <c r="U30" s="348"/>
      <c r="V30" s="348"/>
      <c r="W30" s="348"/>
      <c r="X30" s="348"/>
      <c r="Y30" s="348"/>
      <c r="Z30" s="348"/>
      <c r="AA30" s="348"/>
      <c r="AB30" s="348"/>
      <c r="AC30" s="348"/>
      <c r="AD30" s="348"/>
    </row>
    <row r="31" spans="1:30" ht="51" customHeight="1">
      <c r="A31" s="354">
        <v>22</v>
      </c>
      <c r="B31" s="378"/>
      <c r="C31" s="368"/>
      <c r="D31" s="367"/>
      <c r="E31" s="369"/>
      <c r="F31" s="375"/>
      <c r="G31" s="370"/>
      <c r="H31" s="370"/>
      <c r="I31" s="371"/>
      <c r="J31" s="372"/>
      <c r="K31" s="372"/>
      <c r="L31" s="372"/>
      <c r="M31" s="372"/>
      <c r="N31" s="373"/>
      <c r="O31" s="367"/>
      <c r="P31" s="348"/>
      <c r="Q31" s="348"/>
      <c r="R31" s="348"/>
      <c r="S31" s="348"/>
      <c r="T31" s="348"/>
      <c r="U31" s="348"/>
      <c r="V31" s="348"/>
      <c r="W31" s="348"/>
      <c r="X31" s="348"/>
      <c r="Y31" s="348"/>
      <c r="Z31" s="348"/>
      <c r="AA31" s="348"/>
      <c r="AB31" s="348"/>
      <c r="AC31" s="348"/>
      <c r="AD31" s="348"/>
    </row>
    <row r="32" spans="1:30" ht="51" customHeight="1">
      <c r="A32" s="354">
        <v>23</v>
      </c>
      <c r="B32" s="378"/>
      <c r="C32" s="368"/>
      <c r="D32" s="367"/>
      <c r="E32" s="369"/>
      <c r="F32" s="375"/>
      <c r="G32" s="370"/>
      <c r="H32" s="370"/>
      <c r="I32" s="371"/>
      <c r="J32" s="372"/>
      <c r="K32" s="372"/>
      <c r="L32" s="372"/>
      <c r="M32" s="372"/>
      <c r="N32" s="373"/>
      <c r="O32" s="367"/>
      <c r="P32" s="348"/>
      <c r="Q32" s="348"/>
      <c r="R32" s="348"/>
      <c r="S32" s="348"/>
      <c r="T32" s="348"/>
      <c r="U32" s="348"/>
      <c r="V32" s="348"/>
      <c r="W32" s="348"/>
      <c r="X32" s="348"/>
      <c r="Y32" s="348"/>
      <c r="Z32" s="348"/>
      <c r="AA32" s="348"/>
      <c r="AB32" s="348"/>
      <c r="AC32" s="348"/>
      <c r="AD32" s="348"/>
    </row>
    <row r="33" spans="1:30" ht="51" customHeight="1">
      <c r="A33" s="354">
        <v>24</v>
      </c>
      <c r="B33" s="378"/>
      <c r="C33" s="368"/>
      <c r="D33" s="367"/>
      <c r="E33" s="369"/>
      <c r="F33" s="379"/>
      <c r="G33" s="379"/>
      <c r="H33" s="380"/>
      <c r="I33" s="371"/>
      <c r="J33" s="372"/>
      <c r="K33" s="372"/>
      <c r="L33" s="372"/>
      <c r="M33" s="372"/>
      <c r="N33" s="373"/>
      <c r="O33" s="367"/>
      <c r="P33" s="348"/>
      <c r="Q33" s="348"/>
      <c r="R33" s="348"/>
      <c r="S33" s="348"/>
      <c r="T33" s="348"/>
      <c r="U33" s="348"/>
      <c r="V33" s="348"/>
      <c r="W33" s="348"/>
      <c r="X33" s="348"/>
      <c r="Y33" s="348"/>
      <c r="Z33" s="348"/>
      <c r="AA33" s="348"/>
      <c r="AB33" s="348"/>
      <c r="AC33" s="348"/>
      <c r="AD33" s="348"/>
    </row>
    <row r="34" spans="1:30" ht="51" customHeight="1">
      <c r="A34" s="354">
        <v>25</v>
      </c>
      <c r="B34" s="378"/>
      <c r="C34" s="368"/>
      <c r="D34" s="367"/>
      <c r="E34" s="369"/>
      <c r="F34" s="381"/>
      <c r="G34" s="379"/>
      <c r="H34" s="379"/>
      <c r="I34" s="371"/>
      <c r="J34" s="372"/>
      <c r="K34" s="372"/>
      <c r="L34" s="372"/>
      <c r="M34" s="372"/>
      <c r="N34" s="373"/>
      <c r="O34" s="367"/>
      <c r="P34" s="348"/>
      <c r="Q34" s="348"/>
      <c r="R34" s="348"/>
      <c r="S34" s="348"/>
      <c r="T34" s="348"/>
      <c r="U34" s="348"/>
      <c r="V34" s="348"/>
      <c r="W34" s="348"/>
      <c r="X34" s="348"/>
      <c r="Y34" s="348"/>
      <c r="Z34" s="348"/>
      <c r="AA34" s="348"/>
      <c r="AB34" s="348"/>
      <c r="AC34" s="348"/>
      <c r="AD34" s="348"/>
    </row>
    <row r="35" spans="1:30" ht="51" customHeight="1">
      <c r="A35" s="354">
        <v>26</v>
      </c>
      <c r="B35" s="378"/>
      <c r="C35" s="368"/>
      <c r="D35" s="367"/>
      <c r="E35" s="369"/>
      <c r="F35" s="381"/>
      <c r="G35" s="379"/>
      <c r="H35" s="379"/>
      <c r="I35" s="371"/>
      <c r="J35" s="372"/>
      <c r="K35" s="372"/>
      <c r="L35" s="372"/>
      <c r="M35" s="372"/>
      <c r="N35" s="373"/>
      <c r="O35" s="367"/>
      <c r="P35" s="348"/>
      <c r="Q35" s="348"/>
      <c r="R35" s="348"/>
      <c r="S35" s="348"/>
      <c r="T35" s="348"/>
      <c r="U35" s="348"/>
      <c r="V35" s="348"/>
      <c r="W35" s="348"/>
      <c r="X35" s="348"/>
      <c r="Y35" s="348"/>
      <c r="Z35" s="348"/>
      <c r="AA35" s="348"/>
      <c r="AB35" s="348"/>
      <c r="AC35" s="348"/>
      <c r="AD35" s="348"/>
    </row>
    <row r="36" spans="1:30" ht="51" customHeight="1">
      <c r="A36" s="354">
        <v>27</v>
      </c>
      <c r="B36" s="378"/>
      <c r="C36" s="368"/>
      <c r="D36" s="367"/>
      <c r="E36" s="369"/>
      <c r="F36" s="381"/>
      <c r="G36" s="379"/>
      <c r="H36" s="379"/>
      <c r="I36" s="371"/>
      <c r="J36" s="372"/>
      <c r="K36" s="372"/>
      <c r="L36" s="372"/>
      <c r="M36" s="372"/>
      <c r="N36" s="373"/>
      <c r="O36" s="367"/>
      <c r="P36" s="348"/>
      <c r="Q36" s="348"/>
      <c r="R36" s="348"/>
      <c r="S36" s="348"/>
      <c r="T36" s="348"/>
      <c r="U36" s="348"/>
      <c r="V36" s="348"/>
      <c r="W36" s="348"/>
      <c r="X36" s="348"/>
      <c r="Y36" s="348"/>
      <c r="Z36" s="348"/>
      <c r="AA36" s="348"/>
      <c r="AB36" s="348"/>
      <c r="AC36" s="348"/>
      <c r="AD36" s="348"/>
    </row>
    <row r="37" spans="1:30" ht="51" customHeight="1">
      <c r="A37" s="354">
        <v>28</v>
      </c>
      <c r="B37" s="378"/>
      <c r="C37" s="368"/>
      <c r="D37" s="367"/>
      <c r="E37" s="369"/>
      <c r="F37" s="381"/>
      <c r="G37" s="379"/>
      <c r="H37" s="380"/>
      <c r="I37" s="371"/>
      <c r="J37" s="372"/>
      <c r="K37" s="372"/>
      <c r="L37" s="372"/>
      <c r="M37" s="372"/>
      <c r="N37" s="373"/>
      <c r="O37" s="367"/>
      <c r="P37" s="348"/>
      <c r="Q37" s="348"/>
      <c r="R37" s="348"/>
      <c r="S37" s="348"/>
      <c r="T37" s="348"/>
      <c r="U37" s="348"/>
      <c r="V37" s="348"/>
      <c r="W37" s="348"/>
      <c r="X37" s="348"/>
      <c r="Y37" s="348"/>
      <c r="Z37" s="348"/>
      <c r="AA37" s="348"/>
      <c r="AB37" s="348"/>
      <c r="AC37" s="348"/>
      <c r="AD37" s="348"/>
    </row>
    <row r="38" spans="1:30" ht="51" customHeight="1">
      <c r="A38" s="354">
        <v>29</v>
      </c>
      <c r="B38" s="378"/>
      <c r="C38" s="368"/>
      <c r="D38" s="367"/>
      <c r="E38" s="369"/>
      <c r="F38" s="381"/>
      <c r="G38" s="379"/>
      <c r="H38" s="379"/>
      <c r="I38" s="371"/>
      <c r="J38" s="372"/>
      <c r="K38" s="372"/>
      <c r="L38" s="372"/>
      <c r="M38" s="372"/>
      <c r="N38" s="373"/>
      <c r="O38" s="367"/>
      <c r="P38" s="348"/>
      <c r="Q38" s="348"/>
      <c r="R38" s="348"/>
      <c r="S38" s="348"/>
      <c r="T38" s="348"/>
      <c r="U38" s="348"/>
      <c r="V38" s="348"/>
      <c r="W38" s="348"/>
      <c r="X38" s="348"/>
      <c r="Y38" s="348"/>
      <c r="Z38" s="348"/>
      <c r="AA38" s="348"/>
      <c r="AB38" s="348"/>
      <c r="AC38" s="348"/>
      <c r="AD38" s="348"/>
    </row>
    <row r="39" spans="1:30" ht="51" customHeight="1">
      <c r="A39" s="354">
        <v>30</v>
      </c>
      <c r="B39" s="378"/>
      <c r="C39" s="368"/>
      <c r="D39" s="367"/>
      <c r="E39" s="369"/>
      <c r="F39" s="381"/>
      <c r="G39" s="379"/>
      <c r="H39" s="380"/>
      <c r="I39" s="371"/>
      <c r="J39" s="372"/>
      <c r="K39" s="372"/>
      <c r="L39" s="372"/>
      <c r="M39" s="372"/>
      <c r="N39" s="373"/>
      <c r="O39" s="367"/>
      <c r="P39" s="348"/>
      <c r="Q39" s="348"/>
      <c r="R39" s="348"/>
      <c r="S39" s="348"/>
      <c r="T39" s="348"/>
      <c r="U39" s="348"/>
      <c r="V39" s="348"/>
      <c r="W39" s="348"/>
      <c r="X39" s="348"/>
      <c r="Y39" s="348"/>
      <c r="Z39" s="348"/>
      <c r="AA39" s="348"/>
      <c r="AB39" s="348"/>
      <c r="AC39" s="348"/>
      <c r="AD39" s="348"/>
    </row>
    <row r="40" spans="1:30" ht="51" customHeight="1">
      <c r="A40" s="354">
        <v>31</v>
      </c>
      <c r="B40" s="378"/>
      <c r="C40" s="368"/>
      <c r="D40" s="367"/>
      <c r="E40" s="369"/>
      <c r="F40" s="376"/>
      <c r="G40" s="370"/>
      <c r="H40" s="370"/>
      <c r="I40" s="371"/>
      <c r="J40" s="372"/>
      <c r="K40" s="372"/>
      <c r="L40" s="372"/>
      <c r="M40" s="372"/>
      <c r="N40" s="373"/>
      <c r="O40" s="367"/>
      <c r="P40" s="348"/>
      <c r="Q40" s="348"/>
      <c r="R40" s="348"/>
      <c r="S40" s="348"/>
      <c r="T40" s="348"/>
      <c r="U40" s="348"/>
      <c r="V40" s="348"/>
      <c r="W40" s="348"/>
      <c r="X40" s="348"/>
      <c r="Y40" s="348"/>
      <c r="Z40" s="348"/>
      <c r="AA40" s="348"/>
      <c r="AB40" s="348"/>
      <c r="AC40" s="348"/>
      <c r="AD40" s="348"/>
    </row>
    <row r="41" spans="1:30" ht="51" customHeight="1">
      <c r="A41" s="354">
        <v>32</v>
      </c>
      <c r="B41" s="378"/>
      <c r="C41" s="368"/>
      <c r="D41" s="367"/>
      <c r="E41" s="369"/>
      <c r="F41" s="376"/>
      <c r="G41" s="370"/>
      <c r="H41" s="370"/>
      <c r="I41" s="371"/>
      <c r="J41" s="372"/>
      <c r="K41" s="372"/>
      <c r="L41" s="372"/>
      <c r="M41" s="372"/>
      <c r="N41" s="373"/>
      <c r="O41" s="367"/>
      <c r="P41" s="348"/>
      <c r="Q41" s="348"/>
      <c r="R41" s="348"/>
      <c r="S41" s="348"/>
      <c r="T41" s="348"/>
      <c r="U41" s="348"/>
      <c r="V41" s="348"/>
      <c r="W41" s="348"/>
      <c r="X41" s="348"/>
      <c r="Y41" s="348"/>
      <c r="Z41" s="348"/>
      <c r="AA41" s="348"/>
      <c r="AB41" s="348"/>
      <c r="AC41" s="348"/>
      <c r="AD41" s="348"/>
    </row>
    <row r="42" spans="1:30" ht="51" customHeight="1">
      <c r="A42" s="354">
        <v>33</v>
      </c>
      <c r="B42" s="378"/>
      <c r="C42" s="368"/>
      <c r="D42" s="367"/>
      <c r="E42" s="369"/>
      <c r="F42" s="376"/>
      <c r="G42" s="370"/>
      <c r="H42" s="382"/>
      <c r="I42" s="371"/>
      <c r="J42" s="372"/>
      <c r="K42" s="372"/>
      <c r="L42" s="372"/>
      <c r="M42" s="372"/>
      <c r="N42" s="373"/>
      <c r="O42" s="367"/>
      <c r="P42" s="348"/>
      <c r="Q42" s="348"/>
      <c r="R42" s="348"/>
      <c r="S42" s="348"/>
      <c r="T42" s="348"/>
      <c r="U42" s="348"/>
      <c r="V42" s="348"/>
      <c r="W42" s="348"/>
      <c r="X42" s="348"/>
      <c r="Y42" s="348"/>
      <c r="Z42" s="348"/>
      <c r="AA42" s="348"/>
      <c r="AB42" s="348"/>
      <c r="AC42" s="348"/>
      <c r="AD42" s="348"/>
    </row>
    <row r="43" spans="1:30" ht="51" customHeight="1">
      <c r="A43" s="354">
        <v>34</v>
      </c>
      <c r="B43" s="378"/>
      <c r="C43" s="368"/>
      <c r="D43" s="367"/>
      <c r="E43" s="369"/>
      <c r="F43" s="376"/>
      <c r="G43" s="370"/>
      <c r="H43" s="370"/>
      <c r="I43" s="371"/>
      <c r="J43" s="372"/>
      <c r="K43" s="372"/>
      <c r="L43" s="372"/>
      <c r="M43" s="372"/>
      <c r="N43" s="373"/>
      <c r="O43" s="367"/>
      <c r="P43" s="348"/>
      <c r="Q43" s="348"/>
      <c r="R43" s="348"/>
      <c r="S43" s="348"/>
      <c r="T43" s="348"/>
      <c r="U43" s="348"/>
      <c r="V43" s="348"/>
      <c r="W43" s="348"/>
      <c r="X43" s="348"/>
      <c r="Y43" s="348"/>
      <c r="Z43" s="348"/>
      <c r="AA43" s="348"/>
      <c r="AB43" s="348"/>
      <c r="AC43" s="348"/>
      <c r="AD43" s="348"/>
    </row>
    <row r="44" spans="1:30" ht="51" customHeight="1">
      <c r="A44" s="354">
        <v>35</v>
      </c>
      <c r="B44" s="378"/>
      <c r="C44" s="368"/>
      <c r="D44" s="367"/>
      <c r="E44" s="369"/>
      <c r="F44" s="376"/>
      <c r="G44" s="370"/>
      <c r="H44" s="370"/>
      <c r="I44" s="371"/>
      <c r="J44" s="372"/>
      <c r="K44" s="372"/>
      <c r="L44" s="372"/>
      <c r="M44" s="372"/>
      <c r="N44" s="373"/>
      <c r="O44" s="367"/>
      <c r="P44" s="348"/>
      <c r="Q44" s="348"/>
      <c r="R44" s="348"/>
      <c r="S44" s="348"/>
      <c r="T44" s="348"/>
      <c r="U44" s="348"/>
      <c r="V44" s="348"/>
      <c r="W44" s="348"/>
      <c r="X44" s="348"/>
      <c r="Y44" s="348"/>
      <c r="Z44" s="348"/>
      <c r="AA44" s="348"/>
      <c r="AB44" s="348"/>
      <c r="AC44" s="348"/>
      <c r="AD44" s="348"/>
    </row>
    <row r="45" spans="1:30" ht="51" customHeight="1">
      <c r="A45" s="354">
        <v>36</v>
      </c>
      <c r="B45" s="378"/>
      <c r="C45" s="368"/>
      <c r="D45" s="367"/>
      <c r="E45" s="369"/>
      <c r="F45" s="381"/>
      <c r="G45" s="379"/>
      <c r="H45" s="379"/>
      <c r="I45" s="371"/>
      <c r="J45" s="372"/>
      <c r="K45" s="372"/>
      <c r="L45" s="372"/>
      <c r="M45" s="372"/>
      <c r="N45" s="373"/>
      <c r="O45" s="367"/>
      <c r="P45" s="348"/>
      <c r="Q45" s="348"/>
      <c r="R45" s="348"/>
      <c r="S45" s="348"/>
      <c r="T45" s="348"/>
      <c r="U45" s="348"/>
      <c r="V45" s="348"/>
      <c r="W45" s="348"/>
      <c r="X45" s="348"/>
      <c r="Y45" s="348"/>
      <c r="Z45" s="348"/>
      <c r="AA45" s="348"/>
      <c r="AB45" s="348"/>
      <c r="AC45" s="348"/>
      <c r="AD45" s="348"/>
    </row>
    <row r="46" spans="1:30" ht="51" customHeight="1">
      <c r="A46" s="354">
        <v>37</v>
      </c>
      <c r="B46" s="378"/>
      <c r="C46" s="368"/>
      <c r="D46" s="367"/>
      <c r="E46" s="369"/>
      <c r="F46" s="379"/>
      <c r="G46" s="379"/>
      <c r="H46" s="380"/>
      <c r="I46" s="371"/>
      <c r="J46" s="372"/>
      <c r="K46" s="372"/>
      <c r="L46" s="372"/>
      <c r="M46" s="372"/>
      <c r="N46" s="373"/>
      <c r="O46" s="367"/>
      <c r="P46" s="348"/>
      <c r="Q46" s="348"/>
      <c r="R46" s="348"/>
      <c r="S46" s="348"/>
      <c r="T46" s="348"/>
      <c r="U46" s="348"/>
      <c r="V46" s="348"/>
      <c r="W46" s="348"/>
      <c r="X46" s="348"/>
      <c r="Y46" s="348"/>
      <c r="Z46" s="348"/>
      <c r="AA46" s="348"/>
      <c r="AB46" s="348"/>
      <c r="AC46" s="348"/>
      <c r="AD46" s="348"/>
    </row>
    <row r="47" spans="1:30" ht="51" customHeight="1">
      <c r="A47" s="354">
        <v>38</v>
      </c>
      <c r="B47" s="378"/>
      <c r="C47" s="368"/>
      <c r="D47" s="367"/>
      <c r="E47" s="369"/>
      <c r="F47" s="381"/>
      <c r="G47" s="379"/>
      <c r="H47" s="379"/>
      <c r="I47" s="371"/>
      <c r="J47" s="372"/>
      <c r="K47" s="372"/>
      <c r="L47" s="372"/>
      <c r="M47" s="372"/>
      <c r="N47" s="373"/>
      <c r="O47" s="367"/>
      <c r="P47" s="348"/>
      <c r="Q47" s="348"/>
      <c r="R47" s="348"/>
      <c r="S47" s="348"/>
      <c r="T47" s="348"/>
      <c r="U47" s="348"/>
      <c r="V47" s="348"/>
      <c r="W47" s="348"/>
      <c r="X47" s="348"/>
      <c r="Y47" s="348"/>
      <c r="Z47" s="348"/>
      <c r="AA47" s="348"/>
      <c r="AB47" s="348"/>
      <c r="AC47" s="348"/>
      <c r="AD47" s="348"/>
    </row>
    <row r="48" spans="1:30" ht="51" customHeight="1">
      <c r="A48" s="354">
        <v>39</v>
      </c>
      <c r="B48" s="378"/>
      <c r="C48" s="368"/>
      <c r="D48" s="367"/>
      <c r="E48" s="369"/>
      <c r="F48" s="381"/>
      <c r="G48" s="379"/>
      <c r="H48" s="379"/>
      <c r="I48" s="371"/>
      <c r="J48" s="372"/>
      <c r="K48" s="372"/>
      <c r="L48" s="372"/>
      <c r="M48" s="372"/>
      <c r="N48" s="373"/>
      <c r="O48" s="367"/>
      <c r="P48" s="348"/>
      <c r="Q48" s="348"/>
      <c r="R48" s="348"/>
      <c r="S48" s="348"/>
      <c r="T48" s="348"/>
      <c r="U48" s="348"/>
      <c r="V48" s="348"/>
      <c r="W48" s="348"/>
      <c r="X48" s="348"/>
      <c r="Y48" s="348"/>
      <c r="Z48" s="348"/>
      <c r="AA48" s="348"/>
      <c r="AB48" s="348"/>
      <c r="AC48" s="348"/>
      <c r="AD48" s="348"/>
    </row>
    <row r="49" spans="1:30" ht="51" customHeight="1">
      <c r="A49" s="354">
        <v>40</v>
      </c>
      <c r="B49" s="378"/>
      <c r="C49" s="368"/>
      <c r="D49" s="367"/>
      <c r="E49" s="369"/>
      <c r="F49" s="381"/>
      <c r="G49" s="379"/>
      <c r="H49" s="379"/>
      <c r="I49" s="371"/>
      <c r="J49" s="372"/>
      <c r="K49" s="372"/>
      <c r="L49" s="372"/>
      <c r="M49" s="372"/>
      <c r="N49" s="373"/>
      <c r="O49" s="367"/>
      <c r="P49" s="348"/>
      <c r="Q49" s="348"/>
      <c r="R49" s="348"/>
      <c r="S49" s="348"/>
      <c r="T49" s="348"/>
      <c r="U49" s="348"/>
      <c r="V49" s="348"/>
      <c r="W49" s="348"/>
      <c r="X49" s="348"/>
      <c r="Y49" s="348"/>
      <c r="Z49" s="348"/>
      <c r="AA49" s="348"/>
      <c r="AB49" s="348"/>
      <c r="AC49" s="348"/>
      <c r="AD49" s="348"/>
    </row>
    <row r="50" spans="1:30" ht="51" customHeight="1">
      <c r="A50" s="354">
        <v>41</v>
      </c>
      <c r="B50" s="378"/>
      <c r="C50" s="368"/>
      <c r="D50" s="367"/>
      <c r="E50" s="369"/>
      <c r="F50" s="381"/>
      <c r="G50" s="379"/>
      <c r="H50" s="379"/>
      <c r="I50" s="371"/>
      <c r="J50" s="372"/>
      <c r="K50" s="372"/>
      <c r="L50" s="372"/>
      <c r="M50" s="372"/>
      <c r="N50" s="373"/>
      <c r="O50" s="367"/>
      <c r="P50" s="348"/>
      <c r="Q50" s="348"/>
      <c r="R50" s="348"/>
      <c r="S50" s="348"/>
      <c r="T50" s="348"/>
      <c r="U50" s="348"/>
      <c r="V50" s="348"/>
      <c r="W50" s="348"/>
      <c r="X50" s="348"/>
      <c r="Y50" s="348"/>
      <c r="Z50" s="348"/>
      <c r="AA50" s="348"/>
      <c r="AB50" s="348"/>
      <c r="AC50" s="348"/>
      <c r="AD50" s="348"/>
    </row>
    <row r="51" spans="1:30" ht="51" customHeight="1">
      <c r="A51" s="354">
        <v>42</v>
      </c>
      <c r="B51" s="378"/>
      <c r="C51" s="368"/>
      <c r="D51" s="367"/>
      <c r="E51" s="369"/>
      <c r="F51" s="379"/>
      <c r="G51" s="379"/>
      <c r="H51" s="380"/>
      <c r="I51" s="371"/>
      <c r="J51" s="372"/>
      <c r="K51" s="372"/>
      <c r="L51" s="372"/>
      <c r="M51" s="372"/>
      <c r="N51" s="373"/>
      <c r="O51" s="367"/>
      <c r="P51" s="348"/>
      <c r="Q51" s="348"/>
      <c r="R51" s="348"/>
      <c r="S51" s="348"/>
      <c r="T51" s="348"/>
      <c r="U51" s="348"/>
      <c r="V51" s="348"/>
      <c r="W51" s="348"/>
      <c r="X51" s="348"/>
      <c r="Y51" s="348"/>
      <c r="Z51" s="348"/>
      <c r="AA51" s="348"/>
      <c r="AB51" s="348"/>
      <c r="AC51" s="348"/>
      <c r="AD51" s="348"/>
    </row>
    <row r="52" spans="1:30" ht="51" customHeight="1">
      <c r="A52" s="354">
        <v>43</v>
      </c>
      <c r="B52" s="378"/>
      <c r="C52" s="368"/>
      <c r="D52" s="367"/>
      <c r="E52" s="369"/>
      <c r="F52" s="381"/>
      <c r="G52" s="379"/>
      <c r="H52" s="379"/>
      <c r="I52" s="371"/>
      <c r="J52" s="372"/>
      <c r="K52" s="372"/>
      <c r="L52" s="372"/>
      <c r="M52" s="372"/>
      <c r="N52" s="373"/>
      <c r="O52" s="367"/>
      <c r="P52" s="348"/>
      <c r="Q52" s="348"/>
      <c r="R52" s="348"/>
      <c r="S52" s="348"/>
      <c r="T52" s="348"/>
      <c r="U52" s="348"/>
      <c r="V52" s="348"/>
      <c r="W52" s="348"/>
      <c r="X52" s="348"/>
      <c r="Y52" s="348"/>
      <c r="Z52" s="348"/>
      <c r="AA52" s="348"/>
      <c r="AB52" s="348"/>
      <c r="AC52" s="348"/>
      <c r="AD52" s="348"/>
    </row>
    <row r="53" spans="1:30" ht="51" customHeight="1">
      <c r="A53" s="354">
        <v>44</v>
      </c>
      <c r="B53" s="378"/>
      <c r="C53" s="368"/>
      <c r="D53" s="367"/>
      <c r="E53" s="369"/>
      <c r="F53" s="381"/>
      <c r="G53" s="379"/>
      <c r="H53" s="380"/>
      <c r="I53" s="371"/>
      <c r="J53" s="372"/>
      <c r="K53" s="372"/>
      <c r="L53" s="372"/>
      <c r="M53" s="372"/>
      <c r="N53" s="373"/>
      <c r="O53" s="367"/>
      <c r="P53" s="348"/>
      <c r="Q53" s="348"/>
      <c r="R53" s="348"/>
      <c r="S53" s="348"/>
      <c r="T53" s="348"/>
      <c r="U53" s="348"/>
      <c r="V53" s="348"/>
      <c r="W53" s="348"/>
      <c r="X53" s="348"/>
      <c r="Y53" s="348"/>
      <c r="Z53" s="348"/>
      <c r="AA53" s="348"/>
      <c r="AB53" s="348"/>
      <c r="AC53" s="348"/>
      <c r="AD53" s="348"/>
    </row>
    <row r="54" spans="1:30" ht="51" customHeight="1">
      <c r="A54" s="354">
        <v>45</v>
      </c>
      <c r="B54" s="378"/>
      <c r="C54" s="368"/>
      <c r="D54" s="367"/>
      <c r="E54" s="369"/>
      <c r="F54" s="381"/>
      <c r="G54" s="379"/>
      <c r="H54" s="379"/>
      <c r="I54" s="371"/>
      <c r="J54" s="372"/>
      <c r="K54" s="372"/>
      <c r="L54" s="372"/>
      <c r="M54" s="372"/>
      <c r="N54" s="373"/>
      <c r="O54" s="367"/>
      <c r="P54" s="348"/>
      <c r="Q54" s="348"/>
      <c r="R54" s="348"/>
      <c r="S54" s="348"/>
      <c r="T54" s="348"/>
      <c r="U54" s="348"/>
      <c r="V54" s="348"/>
      <c r="W54" s="348"/>
      <c r="X54" s="348"/>
      <c r="Y54" s="348"/>
      <c r="Z54" s="348"/>
      <c r="AA54" s="348"/>
      <c r="AB54" s="348"/>
      <c r="AC54" s="348"/>
      <c r="AD54" s="348"/>
    </row>
    <row r="55" spans="1:30" ht="51" customHeight="1">
      <c r="A55" s="354">
        <v>46</v>
      </c>
      <c r="B55" s="378"/>
      <c r="C55" s="368"/>
      <c r="D55" s="367"/>
      <c r="E55" s="369"/>
      <c r="F55" s="381"/>
      <c r="G55" s="379"/>
      <c r="H55" s="379"/>
      <c r="I55" s="371"/>
      <c r="J55" s="372"/>
      <c r="K55" s="372"/>
      <c r="L55" s="372"/>
      <c r="M55" s="372"/>
      <c r="N55" s="373"/>
      <c r="O55" s="367"/>
      <c r="P55" s="348"/>
      <c r="Q55" s="348"/>
      <c r="R55" s="348"/>
      <c r="S55" s="348"/>
      <c r="T55" s="348"/>
      <c r="U55" s="348"/>
      <c r="V55" s="348"/>
      <c r="W55" s="348"/>
      <c r="X55" s="348"/>
      <c r="Y55" s="348"/>
      <c r="Z55" s="348"/>
      <c r="AA55" s="348"/>
      <c r="AB55" s="348"/>
      <c r="AC55" s="348"/>
      <c r="AD55" s="348"/>
    </row>
    <row r="56" spans="1:30" ht="51" customHeight="1">
      <c r="A56" s="354">
        <v>47</v>
      </c>
      <c r="B56" s="378"/>
      <c r="C56" s="368"/>
      <c r="D56" s="367"/>
      <c r="E56" s="369"/>
      <c r="F56" s="381"/>
      <c r="G56" s="379"/>
      <c r="H56" s="380"/>
      <c r="I56" s="371"/>
      <c r="J56" s="372"/>
      <c r="K56" s="372"/>
      <c r="L56" s="372"/>
      <c r="M56" s="372"/>
      <c r="N56" s="373"/>
      <c r="O56" s="367"/>
      <c r="P56" s="348"/>
      <c r="Q56" s="348"/>
      <c r="R56" s="348"/>
      <c r="S56" s="348"/>
      <c r="T56" s="348"/>
      <c r="U56" s="348"/>
      <c r="V56" s="348"/>
      <c r="W56" s="348"/>
      <c r="X56" s="348"/>
      <c r="Y56" s="348"/>
      <c r="Z56" s="348"/>
      <c r="AA56" s="348"/>
      <c r="AB56" s="348"/>
      <c r="AC56" s="348"/>
      <c r="AD56" s="348"/>
    </row>
    <row r="57" spans="1:30" ht="51" customHeight="1">
      <c r="A57" s="354">
        <v>48</v>
      </c>
      <c r="B57" s="378"/>
      <c r="C57" s="368"/>
      <c r="D57" s="367"/>
      <c r="E57" s="369"/>
      <c r="F57" s="381"/>
      <c r="G57" s="379"/>
      <c r="H57" s="380"/>
      <c r="I57" s="371"/>
      <c r="J57" s="372"/>
      <c r="K57" s="372"/>
      <c r="L57" s="372"/>
      <c r="M57" s="372"/>
      <c r="N57" s="373"/>
      <c r="O57" s="367"/>
      <c r="P57" s="348"/>
      <c r="Q57" s="348"/>
      <c r="R57" s="348"/>
      <c r="S57" s="348"/>
      <c r="T57" s="348"/>
      <c r="U57" s="348"/>
      <c r="V57" s="348"/>
      <c r="W57" s="348"/>
      <c r="X57" s="348"/>
      <c r="Y57" s="348"/>
      <c r="Z57" s="348"/>
      <c r="AA57" s="348"/>
      <c r="AB57" s="348"/>
      <c r="AC57" s="348"/>
      <c r="AD57" s="348"/>
    </row>
    <row r="58" spans="1:30" ht="51" customHeight="1">
      <c r="A58" s="354">
        <v>49</v>
      </c>
      <c r="B58" s="378"/>
      <c r="C58" s="368"/>
      <c r="D58" s="367"/>
      <c r="E58" s="369"/>
      <c r="F58" s="381"/>
      <c r="G58" s="379"/>
      <c r="H58" s="380"/>
      <c r="I58" s="371"/>
      <c r="J58" s="372"/>
      <c r="K58" s="372"/>
      <c r="L58" s="372"/>
      <c r="M58" s="372"/>
      <c r="N58" s="373"/>
      <c r="O58" s="367"/>
      <c r="P58" s="348"/>
      <c r="Q58" s="348"/>
      <c r="R58" s="348"/>
      <c r="S58" s="348"/>
      <c r="T58" s="348"/>
      <c r="U58" s="348"/>
      <c r="V58" s="348"/>
      <c r="W58" s="348"/>
      <c r="X58" s="348"/>
      <c r="Y58" s="348"/>
      <c r="Z58" s="348"/>
      <c r="AA58" s="348"/>
      <c r="AB58" s="348"/>
      <c r="AC58" s="348"/>
      <c r="AD58" s="348"/>
    </row>
    <row r="59" spans="1:30" ht="51" customHeight="1">
      <c r="A59" s="354">
        <v>50</v>
      </c>
      <c r="B59" s="378"/>
      <c r="C59" s="368"/>
      <c r="D59" s="367"/>
      <c r="E59" s="382"/>
      <c r="F59" s="381"/>
      <c r="G59" s="379"/>
      <c r="H59" s="380"/>
      <c r="I59" s="371"/>
      <c r="J59" s="372"/>
      <c r="K59" s="372"/>
      <c r="L59" s="372"/>
      <c r="M59" s="372"/>
      <c r="N59" s="373"/>
      <c r="O59" s="367"/>
      <c r="P59" s="348"/>
      <c r="Q59" s="348"/>
      <c r="R59" s="348"/>
      <c r="S59" s="348"/>
      <c r="T59" s="348"/>
      <c r="U59" s="348"/>
      <c r="V59" s="348"/>
      <c r="W59" s="348"/>
      <c r="X59" s="348"/>
      <c r="Y59" s="348"/>
      <c r="Z59" s="348"/>
      <c r="AA59" s="348"/>
      <c r="AB59" s="348"/>
      <c r="AC59" s="348"/>
      <c r="AD59" s="348"/>
    </row>
    <row r="60" spans="1:30" ht="51" customHeight="1">
      <c r="A60" s="354">
        <v>51</v>
      </c>
      <c r="B60" s="378"/>
      <c r="C60" s="368"/>
      <c r="D60" s="367"/>
      <c r="E60" s="369"/>
      <c r="F60" s="381"/>
      <c r="G60" s="379"/>
      <c r="H60" s="380"/>
      <c r="I60" s="371"/>
      <c r="J60" s="372"/>
      <c r="K60" s="372"/>
      <c r="L60" s="372"/>
      <c r="M60" s="372"/>
      <c r="N60" s="373"/>
      <c r="O60" s="367"/>
      <c r="P60" s="348"/>
      <c r="Q60" s="348"/>
      <c r="R60" s="348"/>
      <c r="S60" s="348"/>
      <c r="T60" s="348"/>
      <c r="U60" s="348"/>
      <c r="V60" s="348"/>
      <c r="W60" s="348"/>
      <c r="X60" s="348"/>
      <c r="Y60" s="348"/>
      <c r="Z60" s="348"/>
      <c r="AA60" s="348"/>
      <c r="AB60" s="348"/>
      <c r="AC60" s="348"/>
      <c r="AD60" s="348"/>
    </row>
    <row r="61" spans="1:30" ht="51" customHeight="1">
      <c r="A61" s="354">
        <v>52</v>
      </c>
      <c r="B61" s="378"/>
      <c r="C61" s="383"/>
      <c r="D61" s="325"/>
      <c r="E61" s="369"/>
      <c r="F61" s="381"/>
      <c r="G61" s="379"/>
      <c r="H61" s="380"/>
      <c r="I61" s="371"/>
      <c r="J61" s="372"/>
      <c r="K61" s="372"/>
      <c r="L61" s="372"/>
      <c r="M61" s="372"/>
      <c r="N61" s="373"/>
      <c r="O61" s="367"/>
      <c r="P61" s="348"/>
      <c r="Q61" s="348"/>
      <c r="R61" s="348"/>
      <c r="S61" s="348"/>
      <c r="T61" s="348"/>
      <c r="U61" s="348"/>
      <c r="V61" s="348"/>
      <c r="W61" s="348"/>
      <c r="X61" s="348"/>
      <c r="Y61" s="348"/>
      <c r="Z61" s="348"/>
      <c r="AA61" s="348"/>
      <c r="AB61" s="348"/>
      <c r="AC61" s="348"/>
      <c r="AD61" s="348"/>
    </row>
    <row r="62" spans="1:30" ht="51" customHeight="1">
      <c r="A62" s="354">
        <v>53</v>
      </c>
      <c r="B62" s="378"/>
      <c r="C62" s="383"/>
      <c r="D62" s="325"/>
      <c r="E62" s="369"/>
      <c r="F62" s="381"/>
      <c r="G62" s="379"/>
      <c r="H62" s="379"/>
      <c r="I62" s="371"/>
      <c r="J62" s="372"/>
      <c r="K62" s="372"/>
      <c r="L62" s="372"/>
      <c r="M62" s="372"/>
      <c r="N62" s="373"/>
      <c r="O62" s="367"/>
      <c r="P62" s="348"/>
      <c r="Q62" s="348"/>
      <c r="R62" s="348"/>
      <c r="S62" s="348"/>
      <c r="T62" s="348"/>
      <c r="U62" s="348"/>
      <c r="V62" s="348"/>
      <c r="W62" s="348"/>
      <c r="X62" s="348"/>
      <c r="Y62" s="348"/>
      <c r="Z62" s="348"/>
      <c r="AA62" s="348"/>
      <c r="AB62" s="348"/>
      <c r="AC62" s="348"/>
      <c r="AD62" s="348"/>
    </row>
    <row r="63" spans="1:30" ht="51" customHeight="1">
      <c r="A63" s="354">
        <v>54</v>
      </c>
      <c r="B63" s="378"/>
      <c r="C63" s="383"/>
      <c r="D63" s="325"/>
      <c r="E63" s="369"/>
      <c r="F63" s="381"/>
      <c r="G63" s="379"/>
      <c r="H63" s="379"/>
      <c r="I63" s="371"/>
      <c r="J63" s="372"/>
      <c r="K63" s="372"/>
      <c r="L63" s="372"/>
      <c r="M63" s="372"/>
      <c r="N63" s="373"/>
      <c r="O63" s="367"/>
      <c r="P63" s="348"/>
      <c r="Q63" s="348"/>
      <c r="R63" s="348"/>
      <c r="S63" s="348"/>
      <c r="T63" s="348"/>
      <c r="U63" s="348"/>
      <c r="V63" s="348"/>
      <c r="W63" s="348"/>
      <c r="X63" s="348"/>
      <c r="Y63" s="348"/>
      <c r="Z63" s="348"/>
      <c r="AA63" s="348"/>
      <c r="AB63" s="348"/>
      <c r="AC63" s="348"/>
      <c r="AD63" s="348"/>
    </row>
    <row r="64" spans="1:30" ht="51" customHeight="1">
      <c r="A64" s="354">
        <v>55</v>
      </c>
      <c r="B64" s="378"/>
      <c r="C64" s="383"/>
      <c r="D64" s="325"/>
      <c r="E64" s="369"/>
      <c r="F64" s="381"/>
      <c r="G64" s="379"/>
      <c r="H64" s="379"/>
      <c r="I64" s="371"/>
      <c r="J64" s="372"/>
      <c r="K64" s="372"/>
      <c r="L64" s="372"/>
      <c r="M64" s="372"/>
      <c r="N64" s="373"/>
      <c r="O64" s="367"/>
      <c r="P64" s="348"/>
      <c r="Q64" s="348"/>
      <c r="R64" s="348"/>
      <c r="S64" s="348"/>
      <c r="T64" s="348"/>
      <c r="U64" s="348"/>
      <c r="V64" s="348"/>
      <c r="W64" s="348"/>
      <c r="X64" s="348"/>
      <c r="Y64" s="348"/>
      <c r="Z64" s="348"/>
      <c r="AA64" s="348"/>
      <c r="AB64" s="348"/>
      <c r="AC64" s="348"/>
      <c r="AD64" s="348"/>
    </row>
    <row r="65" spans="1:30" ht="51" customHeight="1">
      <c r="A65" s="354">
        <v>56</v>
      </c>
      <c r="B65" s="384"/>
      <c r="C65" s="385"/>
      <c r="D65" s="359"/>
      <c r="E65" s="369"/>
      <c r="F65" s="379"/>
      <c r="G65" s="379"/>
      <c r="H65" s="379"/>
      <c r="I65" s="371"/>
      <c r="J65" s="327"/>
      <c r="K65" s="327"/>
      <c r="L65" s="327"/>
      <c r="M65" s="327"/>
      <c r="N65" s="373"/>
      <c r="O65" s="367"/>
      <c r="P65" s="348"/>
      <c r="Q65" s="348"/>
      <c r="R65" s="348"/>
      <c r="S65" s="348"/>
      <c r="T65" s="348"/>
      <c r="U65" s="348"/>
      <c r="V65" s="348"/>
      <c r="W65" s="348"/>
      <c r="X65" s="348"/>
      <c r="Y65" s="348"/>
      <c r="Z65" s="348"/>
      <c r="AA65" s="348"/>
      <c r="AB65" s="348"/>
      <c r="AC65" s="348"/>
      <c r="AD65" s="348"/>
    </row>
    <row r="66" spans="1:30" ht="51" customHeight="1">
      <c r="A66" s="354">
        <v>57</v>
      </c>
      <c r="B66" s="378"/>
      <c r="C66" s="383"/>
      <c r="D66" s="325"/>
      <c r="E66" s="382"/>
      <c r="F66" s="379"/>
      <c r="G66" s="380"/>
      <c r="H66" s="379"/>
      <c r="I66" s="371"/>
      <c r="J66" s="327"/>
      <c r="K66" s="327"/>
      <c r="L66" s="327"/>
      <c r="M66" s="327"/>
      <c r="N66" s="373"/>
      <c r="O66" s="367"/>
      <c r="P66" s="348"/>
      <c r="Q66" s="348"/>
      <c r="R66" s="348"/>
      <c r="S66" s="348"/>
      <c r="T66" s="348"/>
      <c r="U66" s="348"/>
      <c r="V66" s="348"/>
      <c r="W66" s="348"/>
      <c r="X66" s="348"/>
      <c r="Y66" s="348"/>
      <c r="Z66" s="348"/>
      <c r="AA66" s="348"/>
      <c r="AB66" s="348"/>
      <c r="AC66" s="348"/>
      <c r="AD66" s="348"/>
    </row>
    <row r="67" spans="1:30" ht="51" customHeight="1">
      <c r="A67" s="354">
        <v>58</v>
      </c>
      <c r="B67" s="378"/>
      <c r="C67" s="383"/>
      <c r="D67" s="325"/>
      <c r="E67" s="369"/>
      <c r="F67" s="381"/>
      <c r="G67" s="379"/>
      <c r="H67" s="379"/>
      <c r="I67" s="371"/>
      <c r="J67" s="372"/>
      <c r="K67" s="372"/>
      <c r="L67" s="372"/>
      <c r="M67" s="372"/>
      <c r="N67" s="373"/>
      <c r="O67" s="367"/>
      <c r="P67" s="348"/>
      <c r="Q67" s="348"/>
      <c r="R67" s="348"/>
      <c r="S67" s="348"/>
      <c r="T67" s="348"/>
      <c r="U67" s="348"/>
      <c r="V67" s="348"/>
      <c r="W67" s="348"/>
      <c r="X67" s="348"/>
      <c r="Y67" s="348"/>
      <c r="Z67" s="348"/>
      <c r="AA67" s="348"/>
      <c r="AB67" s="348"/>
      <c r="AC67" s="348"/>
      <c r="AD67" s="348"/>
    </row>
    <row r="68" spans="1:30" ht="51" customHeight="1">
      <c r="A68" s="354">
        <v>59</v>
      </c>
      <c r="B68" s="386"/>
      <c r="C68" s="387"/>
      <c r="D68" s="387"/>
      <c r="E68" s="388"/>
      <c r="F68" s="381"/>
      <c r="G68" s="380"/>
      <c r="H68" s="389"/>
      <c r="I68" s="371"/>
      <c r="J68" s="390"/>
      <c r="K68" s="327"/>
      <c r="L68" s="327"/>
      <c r="M68" s="327"/>
      <c r="N68" s="373"/>
      <c r="O68" s="367"/>
      <c r="P68" s="348"/>
      <c r="Q68" s="348"/>
      <c r="R68" s="348"/>
      <c r="S68" s="348"/>
      <c r="T68" s="348"/>
      <c r="U68" s="348"/>
      <c r="V68" s="348"/>
      <c r="W68" s="348"/>
      <c r="X68" s="348"/>
      <c r="Y68" s="348"/>
      <c r="Z68" s="348"/>
      <c r="AA68" s="348"/>
      <c r="AB68" s="348"/>
      <c r="AC68" s="348"/>
      <c r="AD68" s="348"/>
    </row>
    <row r="69" spans="1:30" ht="51" customHeight="1">
      <c r="A69" s="355">
        <v>60</v>
      </c>
      <c r="B69" s="384"/>
      <c r="C69" s="385"/>
      <c r="D69" s="385"/>
      <c r="E69" s="327"/>
      <c r="F69" s="391"/>
      <c r="G69" s="392"/>
      <c r="H69" s="393"/>
      <c r="I69" s="371"/>
      <c r="J69" s="394"/>
      <c r="K69" s="388"/>
      <c r="L69" s="388"/>
      <c r="M69" s="388"/>
      <c r="N69" s="373"/>
      <c r="O69" s="367"/>
      <c r="P69" s="348"/>
      <c r="Q69" s="348"/>
      <c r="R69" s="348"/>
      <c r="S69" s="348"/>
      <c r="T69" s="348"/>
      <c r="U69" s="348"/>
      <c r="V69" s="348"/>
      <c r="W69" s="348"/>
      <c r="X69" s="348"/>
      <c r="Y69" s="348"/>
      <c r="Z69" s="348"/>
      <c r="AA69" s="348"/>
      <c r="AB69" s="348"/>
      <c r="AC69" s="348"/>
      <c r="AD69" s="348"/>
    </row>
    <row r="70" spans="1:30" ht="51" customHeight="1">
      <c r="A70" s="355">
        <v>61</v>
      </c>
      <c r="B70" s="395"/>
      <c r="C70" s="395"/>
      <c r="D70" s="395"/>
      <c r="E70" s="395"/>
      <c r="F70" s="395"/>
      <c r="G70" s="395"/>
      <c r="H70" s="395"/>
      <c r="I70" s="371"/>
      <c r="J70" s="395"/>
      <c r="K70" s="395"/>
      <c r="L70" s="395"/>
      <c r="M70" s="395"/>
      <c r="N70" s="373"/>
      <c r="O70" s="367"/>
    </row>
    <row r="71" spans="1:30" ht="51" customHeight="1">
      <c r="A71" s="355">
        <v>62</v>
      </c>
      <c r="B71" s="395"/>
      <c r="C71" s="395"/>
      <c r="D71" s="395"/>
      <c r="E71" s="382"/>
      <c r="F71" s="382"/>
      <c r="G71" s="382"/>
      <c r="H71" s="382"/>
      <c r="I71" s="371"/>
      <c r="J71" s="382"/>
      <c r="K71" s="382"/>
      <c r="L71" s="382"/>
      <c r="M71" s="382"/>
      <c r="N71" s="373"/>
      <c r="O71" s="367"/>
    </row>
    <row r="72" spans="1:30" ht="51" customHeight="1">
      <c r="A72" s="355">
        <v>63</v>
      </c>
      <c r="B72" s="395"/>
      <c r="C72" s="395"/>
      <c r="D72" s="395"/>
      <c r="E72" s="382"/>
      <c r="F72" s="382"/>
      <c r="G72" s="382"/>
      <c r="H72" s="382"/>
      <c r="I72" s="371"/>
      <c r="J72" s="382"/>
      <c r="K72" s="382"/>
      <c r="L72" s="382"/>
      <c r="M72" s="382"/>
      <c r="N72" s="373"/>
      <c r="O72" s="367"/>
    </row>
    <row r="73" spans="1:30" ht="51" customHeight="1">
      <c r="A73" s="355">
        <v>64</v>
      </c>
      <c r="B73" s="395"/>
      <c r="C73" s="395"/>
      <c r="D73" s="395"/>
      <c r="E73" s="382"/>
      <c r="F73" s="382"/>
      <c r="G73" s="382"/>
      <c r="H73" s="382"/>
      <c r="I73" s="371"/>
      <c r="J73" s="382"/>
      <c r="K73" s="382"/>
      <c r="L73" s="382"/>
      <c r="M73" s="382"/>
      <c r="N73" s="373"/>
      <c r="O73" s="367"/>
    </row>
    <row r="74" spans="1:30" ht="51" customHeight="1">
      <c r="A74" s="355">
        <v>65</v>
      </c>
      <c r="B74" s="395"/>
      <c r="C74" s="395"/>
      <c r="D74" s="395"/>
      <c r="E74" s="382"/>
      <c r="F74" s="382"/>
      <c r="G74" s="382"/>
      <c r="H74" s="382"/>
      <c r="I74" s="371"/>
      <c r="J74" s="382"/>
      <c r="K74" s="382"/>
      <c r="L74" s="382"/>
      <c r="M74" s="382"/>
      <c r="N74" s="373"/>
      <c r="O74" s="367"/>
    </row>
    <row r="75" spans="1:30" ht="51" customHeight="1">
      <c r="A75" s="355">
        <v>66</v>
      </c>
      <c r="B75" s="395"/>
      <c r="C75" s="395"/>
      <c r="D75" s="395"/>
      <c r="E75" s="382"/>
      <c r="F75" s="382"/>
      <c r="G75" s="382"/>
      <c r="H75" s="382"/>
      <c r="I75" s="371"/>
      <c r="J75" s="382"/>
      <c r="K75" s="382"/>
      <c r="L75" s="382"/>
      <c r="M75" s="382"/>
      <c r="N75" s="373"/>
      <c r="O75" s="367"/>
    </row>
    <row r="76" spans="1:30" ht="51" customHeight="1">
      <c r="A76" s="355">
        <v>67</v>
      </c>
      <c r="B76" s="395"/>
      <c r="C76" s="395"/>
      <c r="D76" s="395"/>
      <c r="E76" s="382"/>
      <c r="F76" s="382"/>
      <c r="G76" s="382"/>
      <c r="H76" s="382"/>
      <c r="I76" s="371"/>
      <c r="J76" s="382"/>
      <c r="K76" s="382"/>
      <c r="L76" s="382"/>
      <c r="M76" s="382"/>
      <c r="N76" s="373"/>
      <c r="O76" s="367"/>
    </row>
    <row r="77" spans="1:30" ht="51" customHeight="1">
      <c r="A77" s="355">
        <v>68</v>
      </c>
      <c r="B77" s="395"/>
      <c r="C77" s="395"/>
      <c r="D77" s="395"/>
      <c r="E77" s="382"/>
      <c r="F77" s="382"/>
      <c r="G77" s="382"/>
      <c r="H77" s="382"/>
      <c r="I77" s="371"/>
      <c r="J77" s="382"/>
      <c r="K77" s="382"/>
      <c r="L77" s="382"/>
      <c r="M77" s="382"/>
      <c r="N77" s="373"/>
      <c r="O77" s="367"/>
    </row>
    <row r="78" spans="1:30" ht="51" customHeight="1">
      <c r="A78" s="355">
        <v>69</v>
      </c>
      <c r="B78" s="395"/>
      <c r="C78" s="395"/>
      <c r="D78" s="395"/>
      <c r="E78" s="382"/>
      <c r="F78" s="382"/>
      <c r="G78" s="382"/>
      <c r="H78" s="382"/>
      <c r="I78" s="371"/>
      <c r="J78" s="382"/>
      <c r="K78" s="382"/>
      <c r="L78" s="382"/>
      <c r="M78" s="382"/>
      <c r="N78" s="373"/>
      <c r="O78" s="367"/>
    </row>
    <row r="79" spans="1:30" ht="51" customHeight="1">
      <c r="A79" s="355">
        <v>70</v>
      </c>
      <c r="B79" s="395"/>
      <c r="C79" s="395"/>
      <c r="D79" s="395"/>
      <c r="E79" s="395"/>
      <c r="F79" s="395"/>
      <c r="G79" s="395"/>
      <c r="H79" s="395"/>
      <c r="I79" s="371"/>
      <c r="J79" s="395"/>
      <c r="K79" s="395"/>
      <c r="L79" s="395"/>
      <c r="M79" s="395"/>
      <c r="N79" s="373"/>
      <c r="O79" s="367"/>
    </row>
    <row r="80" spans="1:30" ht="51" customHeight="1">
      <c r="A80" s="355">
        <v>71</v>
      </c>
      <c r="B80" s="395"/>
      <c r="C80" s="395"/>
      <c r="D80" s="395"/>
      <c r="E80" s="382"/>
      <c r="F80" s="382"/>
      <c r="G80" s="382"/>
      <c r="H80" s="382"/>
      <c r="I80" s="371"/>
      <c r="J80" s="382"/>
      <c r="K80" s="382"/>
      <c r="L80" s="382"/>
      <c r="M80" s="382"/>
      <c r="N80" s="373"/>
      <c r="O80" s="367"/>
    </row>
    <row r="81" spans="1:15" ht="51" customHeight="1">
      <c r="A81" s="355">
        <v>72</v>
      </c>
      <c r="B81" s="395"/>
      <c r="C81" s="395"/>
      <c r="D81" s="395"/>
      <c r="E81" s="382"/>
      <c r="F81" s="382"/>
      <c r="G81" s="382"/>
      <c r="H81" s="382"/>
      <c r="I81" s="371"/>
      <c r="J81" s="382"/>
      <c r="K81" s="382"/>
      <c r="L81" s="382"/>
      <c r="M81" s="382"/>
      <c r="N81" s="373"/>
      <c r="O81" s="367"/>
    </row>
    <row r="82" spans="1:15" ht="51" customHeight="1">
      <c r="A82" s="355">
        <v>73</v>
      </c>
      <c r="B82" s="395"/>
      <c r="C82" s="395"/>
      <c r="D82" s="395"/>
      <c r="E82" s="382"/>
      <c r="F82" s="382"/>
      <c r="G82" s="382"/>
      <c r="H82" s="382"/>
      <c r="I82" s="371"/>
      <c r="J82" s="382"/>
      <c r="K82" s="382"/>
      <c r="L82" s="382"/>
      <c r="M82" s="382"/>
      <c r="N82" s="373"/>
      <c r="O82" s="367"/>
    </row>
    <row r="83" spans="1:15" ht="51" customHeight="1">
      <c r="A83" s="355">
        <v>74</v>
      </c>
      <c r="B83" s="395"/>
      <c r="C83" s="395"/>
      <c r="D83" s="395"/>
      <c r="E83" s="382"/>
      <c r="F83" s="382"/>
      <c r="G83" s="382"/>
      <c r="H83" s="382"/>
      <c r="I83" s="371"/>
      <c r="J83" s="382"/>
      <c r="K83" s="382"/>
      <c r="L83" s="382"/>
      <c r="M83" s="382"/>
      <c r="N83" s="373"/>
      <c r="O83" s="367"/>
    </row>
    <row r="84" spans="1:15" ht="51" customHeight="1">
      <c r="A84" s="355">
        <v>75</v>
      </c>
      <c r="B84" s="395"/>
      <c r="C84" s="395"/>
      <c r="D84" s="395"/>
      <c r="E84" s="382"/>
      <c r="F84" s="382"/>
      <c r="G84" s="382"/>
      <c r="H84" s="382"/>
      <c r="I84" s="371"/>
      <c r="J84" s="382"/>
      <c r="K84" s="382"/>
      <c r="L84" s="382"/>
      <c r="M84" s="382"/>
      <c r="N84" s="373"/>
      <c r="O84" s="367"/>
    </row>
    <row r="85" spans="1:15" ht="51" customHeight="1">
      <c r="A85" s="355">
        <v>76</v>
      </c>
      <c r="B85" s="395"/>
      <c r="C85" s="395"/>
      <c r="D85" s="395"/>
      <c r="E85" s="382"/>
      <c r="F85" s="382"/>
      <c r="G85" s="382"/>
      <c r="H85" s="382"/>
      <c r="I85" s="371"/>
      <c r="J85" s="382"/>
      <c r="K85" s="382"/>
      <c r="L85" s="382"/>
      <c r="M85" s="382"/>
      <c r="N85" s="373"/>
      <c r="O85" s="367"/>
    </row>
    <row r="86" spans="1:15" ht="51" customHeight="1">
      <c r="A86" s="355">
        <v>77</v>
      </c>
      <c r="B86" s="395"/>
      <c r="C86" s="395"/>
      <c r="D86" s="395"/>
      <c r="E86" s="382"/>
      <c r="F86" s="382"/>
      <c r="G86" s="382"/>
      <c r="H86" s="382"/>
      <c r="I86" s="371"/>
      <c r="J86" s="382"/>
      <c r="K86" s="382"/>
      <c r="L86" s="382"/>
      <c r="M86" s="382"/>
      <c r="N86" s="373"/>
      <c r="O86" s="367"/>
    </row>
    <row r="87" spans="1:15" ht="51" customHeight="1">
      <c r="A87" s="355">
        <v>78</v>
      </c>
      <c r="B87" s="395"/>
      <c r="C87" s="395"/>
      <c r="D87" s="395"/>
      <c r="E87" s="382"/>
      <c r="F87" s="382"/>
      <c r="G87" s="382"/>
      <c r="H87" s="382"/>
      <c r="I87" s="371"/>
      <c r="J87" s="382"/>
      <c r="K87" s="382"/>
      <c r="L87" s="382"/>
      <c r="M87" s="382"/>
      <c r="N87" s="373"/>
      <c r="O87" s="367"/>
    </row>
    <row r="88" spans="1:15" ht="51" customHeight="1">
      <c r="A88" s="355">
        <v>79</v>
      </c>
      <c r="B88" s="395"/>
      <c r="C88" s="395"/>
      <c r="D88" s="395"/>
      <c r="E88" s="382"/>
      <c r="F88" s="382"/>
      <c r="G88" s="382"/>
      <c r="H88" s="382"/>
      <c r="I88" s="371"/>
      <c r="J88" s="382"/>
      <c r="K88" s="382"/>
      <c r="L88" s="382"/>
      <c r="M88" s="382"/>
      <c r="N88" s="373"/>
      <c r="O88" s="367"/>
    </row>
    <row r="89" spans="1:15" ht="51" customHeight="1">
      <c r="A89" s="355">
        <v>80</v>
      </c>
      <c r="B89" s="395"/>
      <c r="C89" s="395"/>
      <c r="D89" s="395"/>
      <c r="E89" s="382"/>
      <c r="F89" s="382"/>
      <c r="G89" s="382"/>
      <c r="H89" s="382"/>
      <c r="I89" s="371"/>
      <c r="J89" s="382"/>
      <c r="K89" s="382"/>
      <c r="L89" s="382"/>
      <c r="M89" s="382"/>
      <c r="N89" s="373"/>
      <c r="O89" s="367"/>
    </row>
    <row r="90" spans="1:15" ht="51" customHeight="1">
      <c r="A90" s="355">
        <v>81</v>
      </c>
      <c r="B90" s="395"/>
      <c r="C90" s="395"/>
      <c r="D90" s="395"/>
      <c r="E90" s="382"/>
      <c r="F90" s="382"/>
      <c r="G90" s="382"/>
      <c r="H90" s="382"/>
      <c r="I90" s="371"/>
      <c r="J90" s="382"/>
      <c r="K90" s="382"/>
      <c r="L90" s="382"/>
      <c r="M90" s="382"/>
      <c r="N90" s="373"/>
      <c r="O90" s="367"/>
    </row>
    <row r="91" spans="1:15" ht="51" customHeight="1">
      <c r="A91" s="355">
        <v>82</v>
      </c>
      <c r="B91" s="395"/>
      <c r="C91" s="395"/>
      <c r="D91" s="395"/>
      <c r="E91" s="382"/>
      <c r="F91" s="382"/>
      <c r="G91" s="382"/>
      <c r="H91" s="382"/>
      <c r="I91" s="371"/>
      <c r="J91" s="382"/>
      <c r="K91" s="382"/>
      <c r="L91" s="382"/>
      <c r="M91" s="382"/>
      <c r="N91" s="373"/>
      <c r="O91" s="367"/>
    </row>
    <row r="92" spans="1:15" ht="51" customHeight="1">
      <c r="A92" s="355">
        <v>83</v>
      </c>
      <c r="B92" s="395"/>
      <c r="C92" s="395"/>
      <c r="D92" s="395"/>
      <c r="E92" s="382"/>
      <c r="F92" s="382"/>
      <c r="G92" s="382"/>
      <c r="H92" s="382"/>
      <c r="I92" s="371"/>
      <c r="J92" s="382"/>
      <c r="K92" s="382"/>
      <c r="L92" s="382"/>
      <c r="M92" s="382"/>
      <c r="N92" s="373"/>
      <c r="O92" s="367"/>
    </row>
    <row r="93" spans="1:15" ht="51" customHeight="1">
      <c r="A93" s="355">
        <v>84</v>
      </c>
      <c r="B93" s="395"/>
      <c r="C93" s="395"/>
      <c r="D93" s="395"/>
      <c r="E93" s="382"/>
      <c r="F93" s="382"/>
      <c r="G93" s="382"/>
      <c r="H93" s="382"/>
      <c r="I93" s="371"/>
      <c r="J93" s="382"/>
      <c r="K93" s="382"/>
      <c r="L93" s="382"/>
      <c r="M93" s="382"/>
      <c r="N93" s="373"/>
      <c r="O93" s="367"/>
    </row>
    <row r="94" spans="1:15" ht="51" customHeight="1">
      <c r="A94" s="355">
        <v>85</v>
      </c>
      <c r="B94" s="395"/>
      <c r="C94" s="395"/>
      <c r="D94" s="395"/>
      <c r="E94" s="382"/>
      <c r="F94" s="382"/>
      <c r="G94" s="382"/>
      <c r="H94" s="382"/>
      <c r="I94" s="371"/>
      <c r="J94" s="382"/>
      <c r="K94" s="382"/>
      <c r="L94" s="382"/>
      <c r="M94" s="382"/>
      <c r="N94" s="373"/>
      <c r="O94" s="367"/>
    </row>
    <row r="95" spans="1:15" ht="51" customHeight="1">
      <c r="A95" s="355">
        <v>86</v>
      </c>
      <c r="B95" s="395"/>
      <c r="C95" s="395"/>
      <c r="D95" s="395"/>
      <c r="E95" s="395"/>
      <c r="F95" s="395"/>
      <c r="G95" s="395"/>
      <c r="H95" s="395"/>
      <c r="I95" s="371"/>
      <c r="J95" s="395"/>
      <c r="K95" s="395"/>
      <c r="L95" s="395"/>
      <c r="M95" s="395"/>
      <c r="N95" s="373"/>
      <c r="O95" s="367"/>
    </row>
    <row r="96" spans="1:15" ht="51" customHeight="1">
      <c r="A96" s="355">
        <v>87</v>
      </c>
      <c r="B96" s="395"/>
      <c r="C96" s="395"/>
      <c r="D96" s="395"/>
      <c r="E96" s="382"/>
      <c r="F96" s="382"/>
      <c r="G96" s="382"/>
      <c r="H96" s="382"/>
      <c r="I96" s="371"/>
      <c r="J96" s="382"/>
      <c r="K96" s="382"/>
      <c r="L96" s="382"/>
      <c r="M96" s="382"/>
      <c r="N96" s="373"/>
      <c r="O96" s="367"/>
    </row>
    <row r="97" spans="1:30" ht="51" customHeight="1">
      <c r="A97" s="355">
        <v>88</v>
      </c>
      <c r="B97" s="395"/>
      <c r="C97" s="395"/>
      <c r="D97" s="395"/>
      <c r="E97" s="382"/>
      <c r="F97" s="382"/>
      <c r="G97" s="382"/>
      <c r="H97" s="382"/>
      <c r="I97" s="371"/>
      <c r="J97" s="382"/>
      <c r="K97" s="382"/>
      <c r="L97" s="382"/>
      <c r="M97" s="382"/>
      <c r="N97" s="373"/>
      <c r="O97" s="367"/>
    </row>
    <row r="98" spans="1:30" ht="51" customHeight="1">
      <c r="A98" s="355">
        <v>89</v>
      </c>
      <c r="B98" s="395"/>
      <c r="C98" s="395"/>
      <c r="D98" s="395"/>
      <c r="E98" s="382"/>
      <c r="F98" s="382"/>
      <c r="G98" s="382"/>
      <c r="H98" s="382"/>
      <c r="I98" s="371"/>
      <c r="J98" s="382"/>
      <c r="K98" s="382"/>
      <c r="L98" s="382"/>
      <c r="M98" s="382"/>
      <c r="N98" s="373"/>
      <c r="O98" s="367"/>
    </row>
    <row r="99" spans="1:30" ht="51" customHeight="1">
      <c r="A99" s="355">
        <v>90</v>
      </c>
      <c r="B99" s="395"/>
      <c r="C99" s="395"/>
      <c r="D99" s="395"/>
      <c r="E99" s="382"/>
      <c r="F99" s="382"/>
      <c r="G99" s="382"/>
      <c r="H99" s="382"/>
      <c r="I99" s="371"/>
      <c r="J99" s="382"/>
      <c r="K99" s="382"/>
      <c r="L99" s="382"/>
      <c r="M99" s="382"/>
      <c r="N99" s="373"/>
      <c r="O99" s="367"/>
    </row>
    <row r="100" spans="1:30" ht="51" customHeight="1">
      <c r="A100" s="355">
        <v>91</v>
      </c>
      <c r="B100" s="395"/>
      <c r="C100" s="395"/>
      <c r="D100" s="395"/>
      <c r="E100" s="382"/>
      <c r="F100" s="382"/>
      <c r="G100" s="382"/>
      <c r="H100" s="382"/>
      <c r="I100" s="371"/>
      <c r="J100" s="382"/>
      <c r="K100" s="382"/>
      <c r="L100" s="382"/>
      <c r="M100" s="382"/>
      <c r="N100" s="373"/>
      <c r="O100" s="367"/>
    </row>
    <row r="101" spans="1:30" ht="51" customHeight="1">
      <c r="A101" s="355">
        <v>92</v>
      </c>
      <c r="B101" s="395"/>
      <c r="C101" s="395"/>
      <c r="D101" s="395"/>
      <c r="E101" s="382"/>
      <c r="F101" s="382"/>
      <c r="G101" s="382"/>
      <c r="H101" s="382"/>
      <c r="I101" s="371"/>
      <c r="J101" s="382"/>
      <c r="K101" s="382"/>
      <c r="L101" s="382"/>
      <c r="M101" s="382"/>
      <c r="N101" s="373"/>
      <c r="O101" s="367"/>
    </row>
    <row r="102" spans="1:30" ht="51" customHeight="1">
      <c r="A102" s="355">
        <v>93</v>
      </c>
      <c r="B102" s="395"/>
      <c r="C102" s="395"/>
      <c r="D102" s="395"/>
      <c r="E102" s="382"/>
      <c r="F102" s="382"/>
      <c r="G102" s="382"/>
      <c r="H102" s="382"/>
      <c r="I102" s="371"/>
      <c r="J102" s="382"/>
      <c r="K102" s="382"/>
      <c r="L102" s="382"/>
      <c r="M102" s="382"/>
      <c r="N102" s="373"/>
      <c r="O102" s="367"/>
    </row>
    <row r="103" spans="1:30" ht="51" customHeight="1">
      <c r="A103" s="355">
        <v>94</v>
      </c>
      <c r="B103" s="395"/>
      <c r="C103" s="395"/>
      <c r="D103" s="395"/>
      <c r="E103" s="382"/>
      <c r="F103" s="382"/>
      <c r="G103" s="382"/>
      <c r="H103" s="382"/>
      <c r="I103" s="371"/>
      <c r="J103" s="382"/>
      <c r="K103" s="382"/>
      <c r="L103" s="382"/>
      <c r="M103" s="382"/>
      <c r="N103" s="373"/>
      <c r="O103" s="367"/>
    </row>
    <row r="104" spans="1:30" ht="51" customHeight="1">
      <c r="A104" s="355">
        <v>95</v>
      </c>
      <c r="B104" s="395"/>
      <c r="C104" s="395"/>
      <c r="D104" s="395"/>
      <c r="E104" s="382"/>
      <c r="F104" s="382"/>
      <c r="G104" s="382"/>
      <c r="H104" s="382"/>
      <c r="I104" s="371"/>
      <c r="J104" s="382"/>
      <c r="K104" s="382"/>
      <c r="L104" s="382"/>
      <c r="M104" s="382"/>
      <c r="N104" s="373"/>
      <c r="O104" s="367"/>
    </row>
    <row r="105" spans="1:30" ht="51" customHeight="1">
      <c r="A105" s="355">
        <v>96</v>
      </c>
      <c r="B105" s="395"/>
      <c r="C105" s="395"/>
      <c r="D105" s="395"/>
      <c r="E105" s="382"/>
      <c r="F105" s="382"/>
      <c r="G105" s="382"/>
      <c r="H105" s="382"/>
      <c r="I105" s="371"/>
      <c r="J105" s="382"/>
      <c r="K105" s="382"/>
      <c r="L105" s="382"/>
      <c r="M105" s="382"/>
      <c r="N105" s="373"/>
      <c r="O105" s="367"/>
    </row>
    <row r="106" spans="1:30" ht="51" customHeight="1">
      <c r="A106" s="355">
        <v>97</v>
      </c>
      <c r="B106" s="395"/>
      <c r="C106" s="395"/>
      <c r="D106" s="395"/>
      <c r="E106" s="382"/>
      <c r="F106" s="382"/>
      <c r="G106" s="382"/>
      <c r="H106" s="382"/>
      <c r="I106" s="371"/>
      <c r="J106" s="382"/>
      <c r="K106" s="382"/>
      <c r="L106" s="382"/>
      <c r="M106" s="382"/>
      <c r="N106" s="373"/>
      <c r="O106" s="367"/>
    </row>
    <row r="107" spans="1:30" ht="51" customHeight="1">
      <c r="A107" s="355">
        <v>98</v>
      </c>
      <c r="B107" s="395"/>
      <c r="C107" s="395"/>
      <c r="D107" s="395"/>
      <c r="E107" s="382"/>
      <c r="F107" s="382"/>
      <c r="G107" s="382"/>
      <c r="H107" s="382"/>
      <c r="I107" s="371"/>
      <c r="J107" s="382"/>
      <c r="K107" s="382"/>
      <c r="L107" s="382"/>
      <c r="M107" s="382"/>
      <c r="N107" s="373"/>
      <c r="O107" s="367"/>
    </row>
    <row r="108" spans="1:30" ht="51" customHeight="1">
      <c r="A108" s="355">
        <v>99</v>
      </c>
      <c r="B108" s="395"/>
      <c r="C108" s="395"/>
      <c r="D108" s="395"/>
      <c r="E108" s="382"/>
      <c r="F108" s="382"/>
      <c r="G108" s="382"/>
      <c r="H108" s="382"/>
      <c r="I108" s="371"/>
      <c r="J108" s="382"/>
      <c r="K108" s="382"/>
      <c r="L108" s="382"/>
      <c r="M108" s="382"/>
      <c r="N108" s="373"/>
      <c r="O108" s="367"/>
    </row>
    <row r="109" spans="1:30" ht="51" customHeight="1">
      <c r="A109" s="355">
        <v>100</v>
      </c>
      <c r="B109" s="396"/>
      <c r="C109" s="396"/>
      <c r="D109" s="396"/>
      <c r="E109" s="397"/>
      <c r="F109" s="382"/>
      <c r="G109" s="382"/>
      <c r="H109" s="382"/>
      <c r="I109" s="371"/>
      <c r="J109" s="382"/>
      <c r="K109" s="382"/>
      <c r="L109" s="382"/>
      <c r="M109" s="382"/>
      <c r="N109" s="373"/>
      <c r="O109" s="367"/>
    </row>
    <row r="110" spans="1:30" ht="51" customHeight="1">
      <c r="A110" s="355">
        <v>101</v>
      </c>
      <c r="B110" s="395"/>
      <c r="C110" s="395"/>
      <c r="D110" s="395"/>
      <c r="E110" s="382"/>
      <c r="F110" s="382"/>
      <c r="G110" s="382"/>
      <c r="H110" s="382"/>
      <c r="I110" s="371"/>
      <c r="J110" s="382"/>
      <c r="K110" s="382"/>
      <c r="L110" s="382"/>
      <c r="M110" s="382"/>
      <c r="N110" s="373"/>
      <c r="O110" s="367"/>
      <c r="P110" s="350"/>
      <c r="Q110" s="524"/>
      <c r="R110" s="474"/>
      <c r="S110" s="474"/>
      <c r="T110" s="474"/>
      <c r="U110" s="351"/>
      <c r="V110" s="352"/>
      <c r="W110" s="352"/>
      <c r="X110" s="352"/>
      <c r="Y110" s="352"/>
      <c r="Z110" s="352"/>
      <c r="AA110" s="352"/>
      <c r="AB110" s="352"/>
      <c r="AC110" s="352"/>
      <c r="AD110" s="350"/>
    </row>
    <row r="111" spans="1:30" ht="51" customHeight="1">
      <c r="A111" s="355">
        <v>102</v>
      </c>
      <c r="B111" s="395"/>
      <c r="C111" s="395"/>
      <c r="D111" s="395"/>
      <c r="E111" s="382"/>
      <c r="F111" s="382"/>
      <c r="G111" s="382"/>
      <c r="H111" s="382"/>
      <c r="I111" s="371"/>
      <c r="J111" s="382"/>
      <c r="K111" s="382"/>
      <c r="L111" s="382"/>
      <c r="M111" s="382"/>
      <c r="N111" s="373"/>
      <c r="O111" s="367"/>
    </row>
    <row r="112" spans="1:30" ht="51" customHeight="1">
      <c r="A112" s="355">
        <v>103</v>
      </c>
      <c r="B112" s="395"/>
      <c r="C112" s="395"/>
      <c r="D112" s="395"/>
      <c r="E112" s="382"/>
      <c r="F112" s="382"/>
      <c r="G112" s="382"/>
      <c r="H112" s="382"/>
      <c r="I112" s="371"/>
      <c r="J112" s="382"/>
      <c r="K112" s="382"/>
      <c r="L112" s="382"/>
      <c r="M112" s="382"/>
      <c r="N112" s="373"/>
      <c r="O112" s="367"/>
    </row>
    <row r="113" spans="1:15" ht="51" customHeight="1">
      <c r="A113" s="355">
        <v>104</v>
      </c>
      <c r="B113" s="395"/>
      <c r="C113" s="395"/>
      <c r="D113" s="395"/>
      <c r="E113" s="382"/>
      <c r="F113" s="382"/>
      <c r="G113" s="382"/>
      <c r="H113" s="382"/>
      <c r="I113" s="371"/>
      <c r="J113" s="382"/>
      <c r="K113" s="382"/>
      <c r="L113" s="382"/>
      <c r="M113" s="382"/>
      <c r="N113" s="373"/>
      <c r="O113" s="367"/>
    </row>
    <row r="114" spans="1:15" ht="51" customHeight="1">
      <c r="A114" s="355">
        <v>105</v>
      </c>
      <c r="B114" s="396"/>
      <c r="C114" s="396"/>
      <c r="D114" s="396"/>
      <c r="E114" s="397"/>
      <c r="F114" s="382"/>
      <c r="G114" s="382"/>
      <c r="H114" s="382"/>
      <c r="I114" s="371"/>
      <c r="J114" s="382"/>
      <c r="K114" s="382"/>
      <c r="L114" s="382"/>
      <c r="M114" s="382"/>
      <c r="N114" s="373"/>
      <c r="O114" s="367"/>
    </row>
    <row r="115" spans="1:15" ht="51" customHeight="1">
      <c r="A115" s="355">
        <v>106</v>
      </c>
      <c r="B115" s="395"/>
      <c r="C115" s="395"/>
      <c r="D115" s="395"/>
      <c r="E115" s="382"/>
      <c r="F115" s="382"/>
      <c r="G115" s="382"/>
      <c r="H115" s="382"/>
      <c r="I115" s="371"/>
      <c r="J115" s="382"/>
      <c r="K115" s="382"/>
      <c r="L115" s="382"/>
      <c r="M115" s="382"/>
      <c r="N115" s="373"/>
      <c r="O115" s="367"/>
    </row>
    <row r="116" spans="1:15" ht="51" customHeight="1">
      <c r="A116" s="355">
        <v>107</v>
      </c>
      <c r="B116" s="395"/>
      <c r="C116" s="395"/>
      <c r="D116" s="395"/>
      <c r="E116" s="382"/>
      <c r="F116" s="382"/>
      <c r="G116" s="382"/>
      <c r="H116" s="382"/>
      <c r="I116" s="371"/>
      <c r="J116" s="382"/>
      <c r="K116" s="382"/>
      <c r="L116" s="382"/>
      <c r="M116" s="382"/>
      <c r="N116" s="373"/>
      <c r="O116" s="367"/>
    </row>
    <row r="117" spans="1:15" ht="51" customHeight="1">
      <c r="A117" s="355">
        <v>108</v>
      </c>
      <c r="B117" s="395"/>
      <c r="C117" s="395"/>
      <c r="D117" s="395"/>
      <c r="E117" s="382"/>
      <c r="F117" s="382"/>
      <c r="G117" s="382"/>
      <c r="H117" s="382"/>
      <c r="I117" s="371"/>
      <c r="J117" s="382"/>
      <c r="K117" s="382"/>
      <c r="L117" s="382"/>
      <c r="M117" s="382"/>
      <c r="N117" s="373"/>
      <c r="O117" s="367"/>
    </row>
    <row r="118" spans="1:15" ht="51" customHeight="1">
      <c r="A118" s="355">
        <v>109</v>
      </c>
      <c r="B118" s="395"/>
      <c r="C118" s="395"/>
      <c r="D118" s="395"/>
      <c r="E118" s="382"/>
      <c r="F118" s="382"/>
      <c r="G118" s="382"/>
      <c r="H118" s="382"/>
      <c r="I118" s="371"/>
      <c r="J118" s="382"/>
      <c r="K118" s="382"/>
      <c r="L118" s="382"/>
      <c r="M118" s="382"/>
      <c r="N118" s="373"/>
      <c r="O118" s="367"/>
    </row>
    <row r="119" spans="1:15" ht="51" customHeight="1">
      <c r="A119" s="355">
        <v>110</v>
      </c>
      <c r="B119" s="395"/>
      <c r="C119" s="395"/>
      <c r="D119" s="395"/>
      <c r="E119" s="382"/>
      <c r="F119" s="382"/>
      <c r="G119" s="382"/>
      <c r="H119" s="382"/>
      <c r="I119" s="371"/>
      <c r="J119" s="382"/>
      <c r="K119" s="382"/>
      <c r="L119" s="382"/>
      <c r="M119" s="382"/>
      <c r="N119" s="373"/>
      <c r="O119" s="367"/>
    </row>
    <row r="120" spans="1:15" ht="51" customHeight="1">
      <c r="A120" s="355">
        <v>111</v>
      </c>
      <c r="B120" s="395"/>
      <c r="C120" s="395"/>
      <c r="D120" s="395"/>
      <c r="E120" s="382"/>
      <c r="F120" s="382"/>
      <c r="G120" s="382"/>
      <c r="H120" s="382"/>
      <c r="I120" s="371"/>
      <c r="J120" s="382"/>
      <c r="K120" s="382"/>
      <c r="L120" s="382"/>
      <c r="M120" s="382"/>
      <c r="N120" s="373"/>
      <c r="O120" s="367"/>
    </row>
    <row r="121" spans="1:15" ht="51" customHeight="1">
      <c r="A121" s="355">
        <v>112</v>
      </c>
      <c r="B121" s="395"/>
      <c r="C121" s="395"/>
      <c r="D121" s="395"/>
      <c r="E121" s="382"/>
      <c r="F121" s="382"/>
      <c r="G121" s="382"/>
      <c r="H121" s="382"/>
      <c r="I121" s="371"/>
      <c r="J121" s="382"/>
      <c r="K121" s="382"/>
      <c r="L121" s="382"/>
      <c r="M121" s="382"/>
      <c r="N121" s="373"/>
      <c r="O121" s="367"/>
    </row>
    <row r="122" spans="1:15" ht="51" customHeight="1">
      <c r="A122" s="355">
        <v>113</v>
      </c>
      <c r="B122" s="396"/>
      <c r="C122" s="396"/>
      <c r="D122" s="396"/>
      <c r="E122" s="397"/>
      <c r="F122" s="382"/>
      <c r="G122" s="382"/>
      <c r="H122" s="382"/>
      <c r="I122" s="371"/>
      <c r="J122" s="382"/>
      <c r="K122" s="382"/>
      <c r="L122" s="382"/>
      <c r="M122" s="382"/>
      <c r="N122" s="373"/>
      <c r="O122" s="367"/>
    </row>
    <row r="123" spans="1:15" ht="51" customHeight="1">
      <c r="A123" s="355">
        <v>114</v>
      </c>
      <c r="B123" s="395"/>
      <c r="C123" s="395"/>
      <c r="D123" s="395"/>
      <c r="E123" s="382"/>
      <c r="F123" s="382"/>
      <c r="G123" s="382"/>
      <c r="H123" s="382"/>
      <c r="I123" s="371"/>
      <c r="J123" s="382"/>
      <c r="K123" s="382"/>
      <c r="L123" s="382"/>
      <c r="M123" s="382"/>
      <c r="N123" s="373"/>
      <c r="O123" s="367"/>
    </row>
    <row r="124" spans="1:15" ht="51" customHeight="1">
      <c r="A124" s="355">
        <v>115</v>
      </c>
      <c r="B124" s="395"/>
      <c r="C124" s="395"/>
      <c r="D124" s="395"/>
      <c r="E124" s="382"/>
      <c r="F124" s="382"/>
      <c r="G124" s="382"/>
      <c r="H124" s="382"/>
      <c r="I124" s="371"/>
      <c r="J124" s="382"/>
      <c r="K124" s="382"/>
      <c r="L124" s="382"/>
      <c r="M124" s="382"/>
      <c r="N124" s="373"/>
      <c r="O124" s="367"/>
    </row>
    <row r="125" spans="1:15" ht="51" customHeight="1">
      <c r="A125" s="355">
        <v>116</v>
      </c>
      <c r="B125" s="395"/>
      <c r="C125" s="395"/>
      <c r="D125" s="395"/>
      <c r="E125" s="382"/>
      <c r="F125" s="382"/>
      <c r="G125" s="382"/>
      <c r="H125" s="382"/>
      <c r="I125" s="371"/>
      <c r="J125" s="382"/>
      <c r="K125" s="382"/>
      <c r="L125" s="382"/>
      <c r="M125" s="382"/>
      <c r="N125" s="373"/>
      <c r="O125" s="367"/>
    </row>
    <row r="126" spans="1:15" ht="51" customHeight="1">
      <c r="A126" s="355">
        <v>117</v>
      </c>
      <c r="B126" s="395"/>
      <c r="C126" s="395"/>
      <c r="D126" s="395"/>
      <c r="E126" s="382"/>
      <c r="F126" s="382"/>
      <c r="G126" s="382"/>
      <c r="H126" s="382"/>
      <c r="I126" s="371"/>
      <c r="J126" s="382"/>
      <c r="K126" s="382"/>
      <c r="L126" s="382"/>
      <c r="M126" s="382"/>
      <c r="N126" s="373"/>
      <c r="O126" s="367"/>
    </row>
    <row r="127" spans="1:15" ht="51" customHeight="1">
      <c r="A127" s="355">
        <v>118</v>
      </c>
      <c r="B127" s="396"/>
      <c r="C127" s="396"/>
      <c r="D127" s="396"/>
      <c r="E127" s="397"/>
      <c r="F127" s="382"/>
      <c r="G127" s="382"/>
      <c r="H127" s="382"/>
      <c r="I127" s="371"/>
      <c r="J127" s="382"/>
      <c r="K127" s="382"/>
      <c r="L127" s="382"/>
      <c r="M127" s="382"/>
      <c r="N127" s="373"/>
      <c r="O127" s="367"/>
    </row>
    <row r="128" spans="1:15" ht="51" customHeight="1">
      <c r="A128" s="355">
        <v>119</v>
      </c>
      <c r="B128" s="395"/>
      <c r="C128" s="395"/>
      <c r="D128" s="395"/>
      <c r="E128" s="382"/>
      <c r="F128" s="382"/>
      <c r="G128" s="382"/>
      <c r="H128" s="382"/>
      <c r="I128" s="371"/>
      <c r="J128" s="382"/>
      <c r="K128" s="382"/>
      <c r="L128" s="382"/>
      <c r="M128" s="382"/>
      <c r="N128" s="373"/>
      <c r="O128" s="367"/>
    </row>
    <row r="129" spans="1:15" ht="51" customHeight="1">
      <c r="A129" s="355">
        <v>120</v>
      </c>
      <c r="B129" s="395"/>
      <c r="C129" s="395"/>
      <c r="D129" s="395"/>
      <c r="E129" s="382"/>
      <c r="F129" s="382"/>
      <c r="G129" s="382"/>
      <c r="H129" s="382"/>
      <c r="I129" s="371"/>
      <c r="J129" s="382"/>
      <c r="K129" s="382"/>
      <c r="L129" s="382"/>
      <c r="M129" s="382"/>
      <c r="N129" s="373"/>
      <c r="O129" s="367"/>
    </row>
    <row r="130" spans="1:15" ht="51" customHeight="1">
      <c r="A130" s="355">
        <v>121</v>
      </c>
      <c r="B130" s="395"/>
      <c r="C130" s="395"/>
      <c r="D130" s="395"/>
      <c r="E130" s="382"/>
      <c r="F130" s="382"/>
      <c r="G130" s="382"/>
      <c r="H130" s="382"/>
      <c r="I130" s="371"/>
      <c r="J130" s="382"/>
      <c r="K130" s="382"/>
      <c r="L130" s="382"/>
      <c r="M130" s="382"/>
      <c r="N130" s="373"/>
      <c r="O130" s="367"/>
    </row>
    <row r="131" spans="1:15" ht="51" customHeight="1">
      <c r="A131" s="355">
        <v>122</v>
      </c>
      <c r="B131" s="395"/>
      <c r="C131" s="395"/>
      <c r="D131" s="395"/>
      <c r="E131" s="382"/>
      <c r="F131" s="382"/>
      <c r="G131" s="382"/>
      <c r="H131" s="382"/>
      <c r="I131" s="371"/>
      <c r="J131" s="382"/>
      <c r="K131" s="382"/>
      <c r="L131" s="382"/>
      <c r="M131" s="382"/>
      <c r="N131" s="373"/>
      <c r="O131" s="367"/>
    </row>
    <row r="132" spans="1:15" ht="51" customHeight="1">
      <c r="A132" s="355">
        <v>123</v>
      </c>
      <c r="B132" s="395"/>
      <c r="C132" s="395"/>
      <c r="D132" s="395"/>
      <c r="E132" s="382"/>
      <c r="F132" s="382"/>
      <c r="G132" s="382"/>
      <c r="H132" s="382"/>
      <c r="I132" s="371"/>
      <c r="J132" s="382"/>
      <c r="K132" s="382"/>
      <c r="L132" s="382"/>
      <c r="M132" s="382"/>
      <c r="N132" s="373"/>
      <c r="O132" s="367"/>
    </row>
    <row r="133" spans="1:15" ht="51" customHeight="1">
      <c r="A133" s="355">
        <v>124</v>
      </c>
      <c r="B133" s="395"/>
      <c r="C133" s="395"/>
      <c r="D133" s="395"/>
      <c r="E133" s="382"/>
      <c r="F133" s="382"/>
      <c r="G133" s="382"/>
      <c r="H133" s="382"/>
      <c r="I133" s="371"/>
      <c r="J133" s="382"/>
      <c r="K133" s="382"/>
      <c r="L133" s="382"/>
      <c r="M133" s="382"/>
      <c r="N133" s="373"/>
      <c r="O133" s="367"/>
    </row>
    <row r="134" spans="1:15" ht="51" customHeight="1">
      <c r="A134" s="355">
        <v>125</v>
      </c>
      <c r="B134" s="395"/>
      <c r="C134" s="395"/>
      <c r="D134" s="395"/>
      <c r="E134" s="382"/>
      <c r="F134" s="382"/>
      <c r="G134" s="382"/>
      <c r="H134" s="382"/>
      <c r="I134" s="371"/>
      <c r="J134" s="382"/>
      <c r="K134" s="382"/>
      <c r="L134" s="382"/>
      <c r="M134" s="382"/>
      <c r="N134" s="373"/>
      <c r="O134" s="367"/>
    </row>
    <row r="135" spans="1:15" ht="51" customHeight="1">
      <c r="A135" s="355">
        <v>126</v>
      </c>
      <c r="B135" s="396"/>
      <c r="C135" s="396"/>
      <c r="D135" s="396"/>
      <c r="E135" s="397"/>
      <c r="F135" s="382"/>
      <c r="G135" s="382"/>
      <c r="H135" s="382"/>
      <c r="I135" s="371"/>
      <c r="J135" s="382"/>
      <c r="K135" s="382"/>
      <c r="L135" s="382"/>
      <c r="M135" s="382"/>
      <c r="N135" s="373"/>
      <c r="O135" s="367"/>
    </row>
    <row r="136" spans="1:15" ht="51" customHeight="1">
      <c r="A136" s="355">
        <v>127</v>
      </c>
      <c r="B136" s="395"/>
      <c r="C136" s="395"/>
      <c r="D136" s="395"/>
      <c r="E136" s="382"/>
      <c r="F136" s="382"/>
      <c r="G136" s="382"/>
      <c r="H136" s="382"/>
      <c r="I136" s="371"/>
      <c r="J136" s="382"/>
      <c r="K136" s="382"/>
      <c r="L136" s="382"/>
      <c r="M136" s="382"/>
      <c r="N136" s="373"/>
      <c r="O136" s="367"/>
    </row>
    <row r="137" spans="1:15" ht="51" customHeight="1">
      <c r="A137" s="355">
        <v>128</v>
      </c>
      <c r="B137" s="395"/>
      <c r="C137" s="395"/>
      <c r="D137" s="395"/>
      <c r="E137" s="382"/>
      <c r="F137" s="382"/>
      <c r="G137" s="382"/>
      <c r="H137" s="382"/>
      <c r="I137" s="371"/>
      <c r="J137" s="382"/>
      <c r="K137" s="382"/>
      <c r="L137" s="382"/>
      <c r="M137" s="382"/>
      <c r="N137" s="373"/>
      <c r="O137" s="367"/>
    </row>
    <row r="138" spans="1:15" ht="51" customHeight="1">
      <c r="A138" s="355">
        <v>129</v>
      </c>
      <c r="B138" s="395"/>
      <c r="C138" s="395"/>
      <c r="D138" s="395"/>
      <c r="E138" s="382"/>
      <c r="F138" s="382"/>
      <c r="G138" s="382"/>
      <c r="H138" s="382"/>
      <c r="I138" s="371"/>
      <c r="J138" s="382"/>
      <c r="K138" s="382"/>
      <c r="L138" s="382"/>
      <c r="M138" s="382"/>
      <c r="N138" s="373"/>
      <c r="O138" s="367"/>
    </row>
    <row r="139" spans="1:15" ht="51" customHeight="1">
      <c r="A139" s="355">
        <v>130</v>
      </c>
      <c r="B139" s="395"/>
      <c r="C139" s="395"/>
      <c r="D139" s="395"/>
      <c r="E139" s="382"/>
      <c r="F139" s="382"/>
      <c r="G139" s="382"/>
      <c r="H139" s="382"/>
      <c r="I139" s="371"/>
      <c r="J139" s="382"/>
      <c r="K139" s="382"/>
      <c r="L139" s="382"/>
      <c r="M139" s="382"/>
      <c r="N139" s="373"/>
      <c r="O139" s="367"/>
    </row>
    <row r="140" spans="1:15" ht="51" customHeight="1">
      <c r="A140" s="355">
        <v>131</v>
      </c>
      <c r="B140" s="396"/>
      <c r="C140" s="396"/>
      <c r="D140" s="396"/>
      <c r="E140" s="397"/>
      <c r="F140" s="382"/>
      <c r="G140" s="382"/>
      <c r="H140" s="382"/>
      <c r="I140" s="371"/>
      <c r="J140" s="382"/>
      <c r="K140" s="382"/>
      <c r="L140" s="382"/>
      <c r="M140" s="382"/>
      <c r="N140" s="373"/>
      <c r="O140" s="367"/>
    </row>
    <row r="141" spans="1:15" ht="51" customHeight="1">
      <c r="A141" s="355">
        <v>132</v>
      </c>
      <c r="B141" s="395"/>
      <c r="C141" s="395"/>
      <c r="D141" s="395"/>
      <c r="E141" s="382"/>
      <c r="F141" s="382"/>
      <c r="G141" s="382"/>
      <c r="H141" s="382"/>
      <c r="I141" s="371"/>
      <c r="J141" s="382"/>
      <c r="K141" s="382"/>
      <c r="L141" s="382"/>
      <c r="M141" s="382"/>
      <c r="N141" s="373"/>
      <c r="O141" s="367"/>
    </row>
    <row r="142" spans="1:15" ht="51" customHeight="1">
      <c r="A142" s="355">
        <v>133</v>
      </c>
      <c r="B142" s="395"/>
      <c r="C142" s="395"/>
      <c r="D142" s="395"/>
      <c r="E142" s="382"/>
      <c r="F142" s="382"/>
      <c r="G142" s="382"/>
      <c r="H142" s="382"/>
      <c r="I142" s="371"/>
      <c r="J142" s="382"/>
      <c r="K142" s="382"/>
      <c r="L142" s="382"/>
      <c r="M142" s="382"/>
      <c r="N142" s="373"/>
      <c r="O142" s="367"/>
    </row>
    <row r="143" spans="1:15" ht="51" customHeight="1">
      <c r="A143" s="355">
        <v>134</v>
      </c>
      <c r="B143" s="395"/>
      <c r="C143" s="395"/>
      <c r="D143" s="395"/>
      <c r="E143" s="382"/>
      <c r="F143" s="382"/>
      <c r="G143" s="382"/>
      <c r="H143" s="382"/>
      <c r="I143" s="371"/>
      <c r="J143" s="382"/>
      <c r="K143" s="382"/>
      <c r="L143" s="382"/>
      <c r="M143" s="382"/>
      <c r="N143" s="373"/>
      <c r="O143" s="367"/>
    </row>
    <row r="144" spans="1:15" ht="51" customHeight="1">
      <c r="A144" s="355">
        <v>135</v>
      </c>
      <c r="B144" s="395"/>
      <c r="C144" s="395"/>
      <c r="D144" s="395"/>
      <c r="E144" s="382"/>
      <c r="F144" s="382"/>
      <c r="G144" s="382"/>
      <c r="H144" s="382"/>
      <c r="I144" s="371"/>
      <c r="J144" s="382"/>
      <c r="K144" s="382"/>
      <c r="L144" s="382"/>
      <c r="M144" s="382"/>
      <c r="N144" s="373"/>
      <c r="O144" s="367"/>
    </row>
    <row r="145" spans="1:15" ht="51" customHeight="1">
      <c r="A145" s="355">
        <v>136</v>
      </c>
      <c r="B145" s="396"/>
      <c r="C145" s="396"/>
      <c r="D145" s="396"/>
      <c r="E145" s="397"/>
      <c r="F145" s="382"/>
      <c r="G145" s="382"/>
      <c r="H145" s="382"/>
      <c r="I145" s="371"/>
      <c r="J145" s="382"/>
      <c r="K145" s="382"/>
      <c r="L145" s="382"/>
      <c r="M145" s="382"/>
      <c r="N145" s="373"/>
      <c r="O145" s="367"/>
    </row>
    <row r="146" spans="1:15" ht="51" customHeight="1">
      <c r="A146" s="355">
        <v>137</v>
      </c>
      <c r="B146" s="395"/>
      <c r="C146" s="395"/>
      <c r="D146" s="395"/>
      <c r="E146" s="382"/>
      <c r="F146" s="382"/>
      <c r="G146" s="382"/>
      <c r="H146" s="382"/>
      <c r="I146" s="371"/>
      <c r="J146" s="382"/>
      <c r="K146" s="382"/>
      <c r="L146" s="382"/>
      <c r="M146" s="382"/>
      <c r="N146" s="373"/>
      <c r="O146" s="367"/>
    </row>
    <row r="147" spans="1:15" ht="51" customHeight="1">
      <c r="A147" s="355">
        <v>138</v>
      </c>
      <c r="B147" s="395"/>
      <c r="C147" s="395"/>
      <c r="D147" s="395"/>
      <c r="E147" s="382"/>
      <c r="F147" s="382"/>
      <c r="G147" s="382"/>
      <c r="H147" s="382"/>
      <c r="I147" s="371"/>
      <c r="J147" s="382"/>
      <c r="K147" s="382"/>
      <c r="L147" s="382"/>
      <c r="M147" s="382"/>
      <c r="N147" s="373"/>
      <c r="O147" s="367"/>
    </row>
    <row r="148" spans="1:15" ht="51" customHeight="1">
      <c r="A148" s="355">
        <v>139</v>
      </c>
      <c r="B148" s="395"/>
      <c r="C148" s="395"/>
      <c r="D148" s="395"/>
      <c r="E148" s="382"/>
      <c r="F148" s="382"/>
      <c r="G148" s="382"/>
      <c r="H148" s="382"/>
      <c r="I148" s="371"/>
      <c r="J148" s="382"/>
      <c r="K148" s="382"/>
      <c r="L148" s="382"/>
      <c r="M148" s="382"/>
      <c r="N148" s="373"/>
      <c r="O148" s="367"/>
    </row>
    <row r="149" spans="1:15" ht="51" customHeight="1">
      <c r="A149" s="355">
        <v>140</v>
      </c>
      <c r="B149" s="395"/>
      <c r="C149" s="395"/>
      <c r="D149" s="395"/>
      <c r="E149" s="382"/>
      <c r="F149" s="382"/>
      <c r="G149" s="382"/>
      <c r="H149" s="382"/>
      <c r="I149" s="371"/>
      <c r="J149" s="382"/>
      <c r="K149" s="382"/>
      <c r="L149" s="382"/>
      <c r="M149" s="382"/>
      <c r="N149" s="373"/>
      <c r="O149" s="367"/>
    </row>
    <row r="150" spans="1:15" ht="51" customHeight="1">
      <c r="A150" s="355">
        <v>141</v>
      </c>
      <c r="B150" s="396"/>
      <c r="C150" s="396"/>
      <c r="D150" s="396"/>
      <c r="E150" s="397"/>
      <c r="F150" s="382"/>
      <c r="G150" s="382"/>
      <c r="H150" s="382"/>
      <c r="I150" s="371"/>
      <c r="J150" s="382"/>
      <c r="K150" s="382"/>
      <c r="L150" s="382"/>
      <c r="M150" s="382"/>
      <c r="N150" s="373"/>
      <c r="O150" s="367"/>
    </row>
    <row r="151" spans="1:15" ht="51" customHeight="1">
      <c r="A151" s="355">
        <v>142</v>
      </c>
      <c r="B151" s="395"/>
      <c r="C151" s="395"/>
      <c r="D151" s="395"/>
      <c r="E151" s="382"/>
      <c r="F151" s="382"/>
      <c r="G151" s="382"/>
      <c r="H151" s="382"/>
      <c r="I151" s="371"/>
      <c r="J151" s="382"/>
      <c r="K151" s="382"/>
      <c r="L151" s="382"/>
      <c r="M151" s="382"/>
      <c r="N151" s="373"/>
      <c r="O151" s="367"/>
    </row>
    <row r="152" spans="1:15" ht="51" customHeight="1">
      <c r="A152" s="355">
        <v>143</v>
      </c>
      <c r="B152" s="395"/>
      <c r="C152" s="395"/>
      <c r="D152" s="395"/>
      <c r="E152" s="382"/>
      <c r="F152" s="382"/>
      <c r="G152" s="382"/>
      <c r="H152" s="382"/>
      <c r="I152" s="371"/>
      <c r="J152" s="382"/>
      <c r="K152" s="382"/>
      <c r="L152" s="382"/>
      <c r="M152" s="382"/>
      <c r="N152" s="373"/>
      <c r="O152" s="367"/>
    </row>
    <row r="153" spans="1:15" ht="51" customHeight="1">
      <c r="A153" s="355">
        <v>144</v>
      </c>
      <c r="B153" s="395"/>
      <c r="C153" s="395"/>
      <c r="D153" s="395"/>
      <c r="E153" s="382"/>
      <c r="F153" s="382"/>
      <c r="G153" s="382"/>
      <c r="H153" s="382"/>
      <c r="I153" s="371"/>
      <c r="J153" s="382"/>
      <c r="K153" s="382"/>
      <c r="L153" s="382"/>
      <c r="M153" s="382"/>
      <c r="N153" s="373"/>
      <c r="O153" s="367"/>
    </row>
    <row r="154" spans="1:15" ht="51" customHeight="1">
      <c r="A154" s="355">
        <v>145</v>
      </c>
      <c r="B154" s="395"/>
      <c r="C154" s="395"/>
      <c r="D154" s="395"/>
      <c r="E154" s="382"/>
      <c r="F154" s="382"/>
      <c r="G154" s="382"/>
      <c r="H154" s="382"/>
      <c r="I154" s="371"/>
      <c r="J154" s="382"/>
      <c r="K154" s="382"/>
      <c r="L154" s="382"/>
      <c r="M154" s="382"/>
      <c r="N154" s="373"/>
      <c r="O154" s="367"/>
    </row>
    <row r="155" spans="1:15" ht="51" customHeight="1">
      <c r="A155" s="355">
        <v>146</v>
      </c>
      <c r="B155" s="395"/>
      <c r="C155" s="395"/>
      <c r="D155" s="395"/>
      <c r="E155" s="382"/>
      <c r="F155" s="382"/>
      <c r="G155" s="382"/>
      <c r="H155" s="382"/>
      <c r="I155" s="371"/>
      <c r="J155" s="382"/>
      <c r="K155" s="382"/>
      <c r="L155" s="382"/>
      <c r="M155" s="382"/>
      <c r="N155" s="373"/>
      <c r="O155" s="367"/>
    </row>
    <row r="156" spans="1:15" ht="51" customHeight="1">
      <c r="A156" s="355">
        <v>147</v>
      </c>
      <c r="B156" s="395"/>
      <c r="C156" s="395"/>
      <c r="D156" s="395"/>
      <c r="E156" s="382"/>
      <c r="F156" s="382"/>
      <c r="G156" s="382"/>
      <c r="H156" s="382"/>
      <c r="I156" s="371"/>
      <c r="J156" s="382"/>
      <c r="K156" s="382"/>
      <c r="L156" s="382"/>
      <c r="M156" s="382"/>
      <c r="N156" s="373"/>
      <c r="O156" s="367"/>
    </row>
    <row r="157" spans="1:15" ht="51" customHeight="1">
      <c r="A157" s="355">
        <v>148</v>
      </c>
      <c r="B157" s="395"/>
      <c r="C157" s="395"/>
      <c r="D157" s="395"/>
      <c r="E157" s="382"/>
      <c r="F157" s="382"/>
      <c r="G157" s="382"/>
      <c r="H157" s="382"/>
      <c r="I157" s="371"/>
      <c r="J157" s="382"/>
      <c r="K157" s="382"/>
      <c r="L157" s="382"/>
      <c r="M157" s="382"/>
      <c r="N157" s="373"/>
      <c r="O157" s="367"/>
    </row>
    <row r="158" spans="1:15" ht="51" customHeight="1">
      <c r="A158" s="355">
        <v>149</v>
      </c>
      <c r="B158" s="396"/>
      <c r="C158" s="396"/>
      <c r="D158" s="396"/>
      <c r="E158" s="397"/>
      <c r="F158" s="382"/>
      <c r="G158" s="382"/>
      <c r="H158" s="382"/>
      <c r="I158" s="371"/>
      <c r="J158" s="382"/>
      <c r="K158" s="382"/>
      <c r="L158" s="382"/>
      <c r="M158" s="382"/>
      <c r="N158" s="373"/>
      <c r="O158" s="367"/>
    </row>
    <row r="159" spans="1:15" ht="51" customHeight="1">
      <c r="A159" s="355">
        <v>150</v>
      </c>
      <c r="B159" s="395"/>
      <c r="C159" s="395"/>
      <c r="D159" s="395"/>
      <c r="E159" s="382"/>
      <c r="F159" s="382"/>
      <c r="G159" s="382"/>
      <c r="H159" s="382"/>
      <c r="I159" s="371"/>
      <c r="J159" s="382"/>
      <c r="K159" s="382"/>
      <c r="L159" s="382"/>
      <c r="M159" s="382"/>
      <c r="N159" s="373"/>
      <c r="O159" s="367"/>
    </row>
    <row r="160" spans="1:15" ht="51" customHeight="1">
      <c r="A160" s="355">
        <v>151</v>
      </c>
      <c r="B160" s="395"/>
      <c r="C160" s="395"/>
      <c r="D160" s="395"/>
      <c r="E160" s="382"/>
      <c r="F160" s="382"/>
      <c r="G160" s="382"/>
      <c r="H160" s="382"/>
      <c r="I160" s="371"/>
      <c r="J160" s="382"/>
      <c r="K160" s="382"/>
      <c r="L160" s="382"/>
      <c r="M160" s="382"/>
      <c r="N160" s="373"/>
      <c r="O160" s="367"/>
    </row>
    <row r="161" spans="1:15" ht="51" customHeight="1">
      <c r="A161" s="355">
        <v>152</v>
      </c>
      <c r="B161" s="395"/>
      <c r="C161" s="395"/>
      <c r="D161" s="395"/>
      <c r="E161" s="382"/>
      <c r="F161" s="382"/>
      <c r="G161" s="382"/>
      <c r="H161" s="382"/>
      <c r="I161" s="371"/>
      <c r="J161" s="382"/>
      <c r="K161" s="382"/>
      <c r="L161" s="382"/>
      <c r="M161" s="382"/>
      <c r="N161" s="373"/>
      <c r="O161" s="367"/>
    </row>
    <row r="162" spans="1:15" ht="51" customHeight="1">
      <c r="A162" s="355">
        <v>153</v>
      </c>
      <c r="B162" s="395"/>
      <c r="C162" s="395"/>
      <c r="D162" s="395"/>
      <c r="E162" s="382"/>
      <c r="F162" s="382"/>
      <c r="G162" s="382"/>
      <c r="H162" s="382"/>
      <c r="I162" s="371"/>
      <c r="J162" s="382"/>
      <c r="K162" s="382"/>
      <c r="L162" s="382"/>
      <c r="M162" s="382"/>
      <c r="N162" s="373"/>
      <c r="O162" s="367"/>
    </row>
    <row r="163" spans="1:15" ht="51" customHeight="1">
      <c r="A163" s="355">
        <v>154</v>
      </c>
      <c r="B163" s="396"/>
      <c r="C163" s="396"/>
      <c r="D163" s="396"/>
      <c r="E163" s="397"/>
      <c r="F163" s="382"/>
      <c r="G163" s="382"/>
      <c r="H163" s="382"/>
      <c r="I163" s="371"/>
      <c r="J163" s="382"/>
      <c r="K163" s="382"/>
      <c r="L163" s="382"/>
      <c r="M163" s="382"/>
      <c r="N163" s="373"/>
      <c r="O163" s="367"/>
    </row>
    <row r="164" spans="1:15" ht="51" customHeight="1">
      <c r="A164" s="355">
        <v>155</v>
      </c>
      <c r="B164" s="395"/>
      <c r="C164" s="395"/>
      <c r="D164" s="395"/>
      <c r="E164" s="382"/>
      <c r="F164" s="382"/>
      <c r="G164" s="382"/>
      <c r="H164" s="382"/>
      <c r="I164" s="371"/>
      <c r="J164" s="382"/>
      <c r="K164" s="382"/>
      <c r="L164" s="382"/>
      <c r="M164" s="382"/>
      <c r="N164" s="373"/>
      <c r="O164" s="367"/>
    </row>
    <row r="165" spans="1:15" ht="51" customHeight="1">
      <c r="A165" s="355">
        <v>156</v>
      </c>
      <c r="B165" s="395"/>
      <c r="C165" s="395"/>
      <c r="D165" s="395"/>
      <c r="E165" s="382"/>
      <c r="F165" s="382"/>
      <c r="G165" s="382"/>
      <c r="H165" s="382"/>
      <c r="I165" s="371"/>
      <c r="J165" s="382"/>
      <c r="K165" s="382"/>
      <c r="L165" s="382"/>
      <c r="M165" s="382"/>
      <c r="N165" s="373"/>
      <c r="O165" s="367"/>
    </row>
    <row r="166" spans="1:15" ht="51" customHeight="1">
      <c r="A166" s="355">
        <v>157</v>
      </c>
      <c r="B166" s="395"/>
      <c r="C166" s="395"/>
      <c r="D166" s="395"/>
      <c r="E166" s="382"/>
      <c r="F166" s="382"/>
      <c r="G166" s="382"/>
      <c r="H166" s="382"/>
      <c r="I166" s="371"/>
      <c r="J166" s="382"/>
      <c r="K166" s="382"/>
      <c r="L166" s="382"/>
      <c r="M166" s="382"/>
      <c r="N166" s="373"/>
      <c r="O166" s="367"/>
    </row>
    <row r="167" spans="1:15" ht="51" customHeight="1">
      <c r="A167" s="355">
        <v>158</v>
      </c>
      <c r="B167" s="395"/>
      <c r="C167" s="395"/>
      <c r="D167" s="395"/>
      <c r="E167" s="382"/>
      <c r="F167" s="382"/>
      <c r="G167" s="382"/>
      <c r="H167" s="382"/>
      <c r="I167" s="371"/>
      <c r="J167" s="382"/>
      <c r="K167" s="382"/>
      <c r="L167" s="382"/>
      <c r="M167" s="382"/>
      <c r="N167" s="373"/>
      <c r="O167" s="367"/>
    </row>
    <row r="168" spans="1:15" ht="51" customHeight="1">
      <c r="A168" s="355">
        <v>159</v>
      </c>
      <c r="B168" s="395"/>
      <c r="C168" s="395"/>
      <c r="D168" s="395"/>
      <c r="E168" s="382"/>
      <c r="F168" s="382"/>
      <c r="G168" s="382"/>
      <c r="H168" s="382"/>
      <c r="I168" s="371"/>
      <c r="J168" s="382"/>
      <c r="K168" s="382"/>
      <c r="L168" s="382"/>
      <c r="M168" s="382"/>
      <c r="N168" s="373"/>
      <c r="O168" s="367"/>
    </row>
    <row r="169" spans="1:15" ht="51" customHeight="1">
      <c r="A169" s="355">
        <v>160</v>
      </c>
      <c r="B169" s="395"/>
      <c r="C169" s="395"/>
      <c r="D169" s="395"/>
      <c r="E169" s="382"/>
      <c r="F169" s="382"/>
      <c r="G169" s="382"/>
      <c r="H169" s="382"/>
      <c r="I169" s="371"/>
      <c r="J169" s="382"/>
      <c r="K169" s="382"/>
      <c r="L169" s="382"/>
      <c r="M169" s="382"/>
      <c r="N169" s="373"/>
      <c r="O169" s="367"/>
    </row>
    <row r="170" spans="1:15" ht="51" customHeight="1">
      <c r="A170" s="355">
        <v>161</v>
      </c>
      <c r="B170" s="395"/>
      <c r="C170" s="395"/>
      <c r="D170" s="395"/>
      <c r="E170" s="382"/>
      <c r="F170" s="382"/>
      <c r="G170" s="382"/>
      <c r="H170" s="382"/>
      <c r="I170" s="371"/>
      <c r="J170" s="382"/>
      <c r="K170" s="382"/>
      <c r="L170" s="382"/>
      <c r="M170" s="382"/>
      <c r="N170" s="373"/>
      <c r="O170" s="367"/>
    </row>
    <row r="171" spans="1:15" ht="51" customHeight="1">
      <c r="A171" s="355">
        <v>162</v>
      </c>
      <c r="B171" s="396"/>
      <c r="C171" s="396"/>
      <c r="D171" s="396"/>
      <c r="E171" s="397"/>
      <c r="F171" s="382"/>
      <c r="G171" s="382"/>
      <c r="H171" s="382"/>
      <c r="I171" s="371"/>
      <c r="J171" s="382"/>
      <c r="K171" s="382"/>
      <c r="L171" s="382"/>
      <c r="M171" s="382"/>
      <c r="N171" s="373"/>
      <c r="O171" s="367"/>
    </row>
    <row r="172" spans="1:15" ht="51" customHeight="1">
      <c r="A172" s="355">
        <v>163</v>
      </c>
      <c r="B172" s="395"/>
      <c r="C172" s="395"/>
      <c r="D172" s="395"/>
      <c r="E172" s="382"/>
      <c r="F172" s="382"/>
      <c r="G172" s="382"/>
      <c r="H172" s="382"/>
      <c r="I172" s="371"/>
      <c r="J172" s="382"/>
      <c r="K172" s="382"/>
      <c r="L172" s="382"/>
      <c r="M172" s="382"/>
      <c r="N172" s="373"/>
      <c r="O172" s="367"/>
    </row>
    <row r="173" spans="1:15" ht="51" customHeight="1">
      <c r="A173" s="355">
        <v>164</v>
      </c>
      <c r="B173" s="395"/>
      <c r="C173" s="395"/>
      <c r="D173" s="395"/>
      <c r="E173" s="382"/>
      <c r="F173" s="382"/>
      <c r="G173" s="382"/>
      <c r="H173" s="382"/>
      <c r="I173" s="371"/>
      <c r="J173" s="382"/>
      <c r="K173" s="382"/>
      <c r="L173" s="382"/>
      <c r="M173" s="382"/>
      <c r="N173" s="373"/>
      <c r="O173" s="367"/>
    </row>
    <row r="174" spans="1:15" ht="51" customHeight="1">
      <c r="A174" s="355">
        <v>165</v>
      </c>
      <c r="B174" s="395"/>
      <c r="C174" s="395"/>
      <c r="D174" s="395"/>
      <c r="E174" s="382"/>
      <c r="F174" s="382"/>
      <c r="G174" s="382"/>
      <c r="H174" s="382"/>
      <c r="I174" s="371"/>
      <c r="J174" s="382"/>
      <c r="K174" s="382"/>
      <c r="L174" s="382"/>
      <c r="M174" s="382"/>
      <c r="N174" s="373"/>
      <c r="O174" s="367"/>
    </row>
    <row r="175" spans="1:15" ht="51" customHeight="1">
      <c r="A175" s="355">
        <v>166</v>
      </c>
      <c r="B175" s="395"/>
      <c r="C175" s="395"/>
      <c r="D175" s="395"/>
      <c r="E175" s="382"/>
      <c r="F175" s="382"/>
      <c r="G175" s="382"/>
      <c r="H175" s="382"/>
      <c r="I175" s="371"/>
      <c r="J175" s="382"/>
      <c r="K175" s="382"/>
      <c r="L175" s="382"/>
      <c r="M175" s="382"/>
      <c r="N175" s="373"/>
      <c r="O175" s="367"/>
    </row>
    <row r="176" spans="1:15" ht="51" customHeight="1">
      <c r="A176" s="355">
        <v>167</v>
      </c>
      <c r="B176" s="396"/>
      <c r="C176" s="396"/>
      <c r="D176" s="396"/>
      <c r="E176" s="397"/>
      <c r="F176" s="382"/>
      <c r="G176" s="382"/>
      <c r="H176" s="382"/>
      <c r="I176" s="371"/>
      <c r="J176" s="382"/>
      <c r="K176" s="382"/>
      <c r="L176" s="382"/>
      <c r="M176" s="382"/>
      <c r="N176" s="373"/>
      <c r="O176" s="367"/>
    </row>
    <row r="177" spans="1:15" ht="51" customHeight="1">
      <c r="A177" s="355">
        <v>168</v>
      </c>
      <c r="B177" s="395"/>
      <c r="C177" s="395"/>
      <c r="D177" s="395"/>
      <c r="E177" s="382"/>
      <c r="F177" s="382"/>
      <c r="G177" s="382"/>
      <c r="H177" s="382"/>
      <c r="I177" s="371"/>
      <c r="J177" s="382"/>
      <c r="K177" s="382"/>
      <c r="L177" s="382"/>
      <c r="M177" s="382"/>
      <c r="N177" s="373"/>
      <c r="O177" s="367"/>
    </row>
    <row r="178" spans="1:15" ht="51" customHeight="1">
      <c r="A178" s="355">
        <v>169</v>
      </c>
      <c r="B178" s="395"/>
      <c r="C178" s="395"/>
      <c r="D178" s="395"/>
      <c r="E178" s="382"/>
      <c r="F178" s="382"/>
      <c r="G178" s="382"/>
      <c r="H178" s="382"/>
      <c r="I178" s="371"/>
      <c r="J178" s="382"/>
      <c r="K178" s="382"/>
      <c r="L178" s="382"/>
      <c r="M178" s="382"/>
      <c r="N178" s="373"/>
      <c r="O178" s="367"/>
    </row>
    <row r="179" spans="1:15" ht="51" customHeight="1">
      <c r="A179" s="355">
        <v>170</v>
      </c>
      <c r="B179" s="395"/>
      <c r="C179" s="395"/>
      <c r="D179" s="395"/>
      <c r="E179" s="382"/>
      <c r="F179" s="382"/>
      <c r="G179" s="382"/>
      <c r="H179" s="382"/>
      <c r="I179" s="371"/>
      <c r="J179" s="382"/>
      <c r="K179" s="382"/>
      <c r="L179" s="382"/>
      <c r="M179" s="382"/>
      <c r="N179" s="373"/>
      <c r="O179" s="367"/>
    </row>
    <row r="180" spans="1:15" ht="51" customHeight="1">
      <c r="A180" s="355">
        <v>171</v>
      </c>
      <c r="B180" s="395"/>
      <c r="C180" s="395"/>
      <c r="D180" s="395"/>
      <c r="E180" s="382"/>
      <c r="F180" s="382"/>
      <c r="G180" s="382"/>
      <c r="H180" s="382"/>
      <c r="I180" s="371"/>
      <c r="J180" s="382"/>
      <c r="K180" s="382"/>
      <c r="L180" s="382"/>
      <c r="M180" s="382"/>
      <c r="N180" s="373"/>
      <c r="O180" s="367"/>
    </row>
    <row r="181" spans="1:15" ht="51" customHeight="1">
      <c r="A181" s="355">
        <v>172</v>
      </c>
      <c r="B181" s="395"/>
      <c r="C181" s="395"/>
      <c r="D181" s="395"/>
      <c r="E181" s="382"/>
      <c r="F181" s="382"/>
      <c r="G181" s="382"/>
      <c r="H181" s="382"/>
      <c r="I181" s="371"/>
      <c r="J181" s="382"/>
      <c r="K181" s="382"/>
      <c r="L181" s="382"/>
      <c r="M181" s="382"/>
      <c r="N181" s="373"/>
      <c r="O181" s="367"/>
    </row>
    <row r="182" spans="1:15" ht="51" customHeight="1">
      <c r="A182" s="355">
        <v>173</v>
      </c>
      <c r="B182" s="395"/>
      <c r="C182" s="395"/>
      <c r="D182" s="395"/>
      <c r="E182" s="382"/>
      <c r="F182" s="382"/>
      <c r="G182" s="382"/>
      <c r="H182" s="382"/>
      <c r="I182" s="371"/>
      <c r="J182" s="382"/>
      <c r="K182" s="382"/>
      <c r="L182" s="382"/>
      <c r="M182" s="382"/>
      <c r="N182" s="373"/>
      <c r="O182" s="367"/>
    </row>
    <row r="183" spans="1:15" ht="51" customHeight="1">
      <c r="A183" s="355">
        <v>174</v>
      </c>
      <c r="B183" s="395"/>
      <c r="C183" s="395"/>
      <c r="D183" s="395"/>
      <c r="E183" s="382"/>
      <c r="F183" s="382"/>
      <c r="G183" s="382"/>
      <c r="H183" s="382"/>
      <c r="I183" s="371"/>
      <c r="J183" s="382"/>
      <c r="K183" s="382"/>
      <c r="L183" s="382"/>
      <c r="M183" s="382"/>
      <c r="N183" s="373"/>
      <c r="O183" s="367"/>
    </row>
    <row r="184" spans="1:15" ht="51" customHeight="1">
      <c r="A184" s="355">
        <v>175</v>
      </c>
      <c r="B184" s="396"/>
      <c r="C184" s="396"/>
      <c r="D184" s="396"/>
      <c r="E184" s="397"/>
      <c r="F184" s="382"/>
      <c r="G184" s="382"/>
      <c r="H184" s="382"/>
      <c r="I184" s="371"/>
      <c r="J184" s="382"/>
      <c r="K184" s="382"/>
      <c r="L184" s="382"/>
      <c r="M184" s="382"/>
      <c r="N184" s="373"/>
      <c r="O184" s="367"/>
    </row>
    <row r="185" spans="1:15" ht="51" customHeight="1">
      <c r="A185" s="355">
        <v>176</v>
      </c>
      <c r="B185" s="395"/>
      <c r="C185" s="395"/>
      <c r="D185" s="395"/>
      <c r="E185" s="382"/>
      <c r="F185" s="382"/>
      <c r="G185" s="382"/>
      <c r="H185" s="382"/>
      <c r="I185" s="371"/>
      <c r="J185" s="382"/>
      <c r="K185" s="382"/>
      <c r="L185" s="382"/>
      <c r="M185" s="382"/>
      <c r="N185" s="373"/>
      <c r="O185" s="367"/>
    </row>
    <row r="186" spans="1:15" ht="51" customHeight="1">
      <c r="A186" s="355">
        <v>177</v>
      </c>
      <c r="B186" s="395"/>
      <c r="C186" s="395"/>
      <c r="D186" s="395"/>
      <c r="E186" s="382"/>
      <c r="F186" s="382"/>
      <c r="G186" s="382"/>
      <c r="H186" s="382"/>
      <c r="I186" s="371"/>
      <c r="J186" s="382"/>
      <c r="K186" s="382"/>
      <c r="L186" s="382"/>
      <c r="M186" s="382"/>
      <c r="N186" s="373"/>
      <c r="O186" s="367"/>
    </row>
    <row r="187" spans="1:15" ht="51" customHeight="1">
      <c r="A187" s="355">
        <v>178</v>
      </c>
      <c r="B187" s="395"/>
      <c r="C187" s="395"/>
      <c r="D187" s="395"/>
      <c r="E187" s="382"/>
      <c r="F187" s="382"/>
      <c r="G187" s="382"/>
      <c r="H187" s="382"/>
      <c r="I187" s="371"/>
      <c r="J187" s="382"/>
      <c r="K187" s="382"/>
      <c r="L187" s="382"/>
      <c r="M187" s="382"/>
      <c r="N187" s="373"/>
      <c r="O187" s="367"/>
    </row>
    <row r="188" spans="1:15" ht="51" customHeight="1">
      <c r="A188" s="355">
        <v>179</v>
      </c>
      <c r="B188" s="395"/>
      <c r="C188" s="395"/>
      <c r="D188" s="395"/>
      <c r="E188" s="382"/>
      <c r="F188" s="382"/>
      <c r="G188" s="382"/>
      <c r="H188" s="382"/>
      <c r="I188" s="371"/>
      <c r="J188" s="382"/>
      <c r="K188" s="382"/>
      <c r="L188" s="382"/>
      <c r="M188" s="382"/>
      <c r="N188" s="373"/>
      <c r="O188" s="367"/>
    </row>
    <row r="189" spans="1:15" ht="51" customHeight="1">
      <c r="A189" s="355">
        <v>180</v>
      </c>
      <c r="B189" s="396"/>
      <c r="C189" s="396"/>
      <c r="D189" s="396"/>
      <c r="E189" s="397"/>
      <c r="F189" s="382"/>
      <c r="G189" s="382"/>
      <c r="H189" s="382"/>
      <c r="I189" s="371"/>
      <c r="J189" s="382"/>
      <c r="K189" s="382"/>
      <c r="L189" s="382"/>
      <c r="M189" s="382"/>
      <c r="N189" s="373"/>
      <c r="O189" s="367"/>
    </row>
    <row r="190" spans="1:15" ht="51" customHeight="1">
      <c r="A190" s="355">
        <v>181</v>
      </c>
      <c r="B190" s="395"/>
      <c r="C190" s="395"/>
      <c r="D190" s="395"/>
      <c r="E190" s="382"/>
      <c r="F190" s="382"/>
      <c r="G190" s="382"/>
      <c r="H190" s="382"/>
      <c r="I190" s="371"/>
      <c r="J190" s="382"/>
      <c r="K190" s="382"/>
      <c r="L190" s="382"/>
      <c r="M190" s="382"/>
      <c r="N190" s="373"/>
      <c r="O190" s="367"/>
    </row>
    <row r="191" spans="1:15" ht="51" customHeight="1">
      <c r="A191" s="355">
        <v>182</v>
      </c>
      <c r="B191" s="395"/>
      <c r="C191" s="395"/>
      <c r="D191" s="395"/>
      <c r="E191" s="382"/>
      <c r="F191" s="382"/>
      <c r="G191" s="382"/>
      <c r="H191" s="382"/>
      <c r="I191" s="371"/>
      <c r="J191" s="382"/>
      <c r="K191" s="382"/>
      <c r="L191" s="382"/>
      <c r="M191" s="382"/>
      <c r="N191" s="373"/>
      <c r="O191" s="367"/>
    </row>
    <row r="192" spans="1:15" ht="51" customHeight="1">
      <c r="A192" s="355">
        <v>183</v>
      </c>
      <c r="B192" s="395"/>
      <c r="C192" s="395"/>
      <c r="D192" s="395"/>
      <c r="E192" s="382"/>
      <c r="F192" s="382"/>
      <c r="G192" s="382"/>
      <c r="H192" s="382"/>
      <c r="I192" s="371"/>
      <c r="J192" s="382"/>
      <c r="K192" s="382"/>
      <c r="L192" s="382"/>
      <c r="M192" s="382"/>
      <c r="N192" s="373"/>
      <c r="O192" s="367"/>
    </row>
    <row r="193" spans="1:15" ht="51" customHeight="1">
      <c r="A193" s="355">
        <v>184</v>
      </c>
      <c r="B193" s="395"/>
      <c r="C193" s="395"/>
      <c r="D193" s="395"/>
      <c r="E193" s="382"/>
      <c r="F193" s="382"/>
      <c r="G193" s="382"/>
      <c r="H193" s="382"/>
      <c r="I193" s="371"/>
      <c r="J193" s="382"/>
      <c r="K193" s="382"/>
      <c r="L193" s="382"/>
      <c r="M193" s="382"/>
      <c r="N193" s="373"/>
      <c r="O193" s="367"/>
    </row>
    <row r="194" spans="1:15" ht="51" customHeight="1">
      <c r="A194" s="355">
        <v>185</v>
      </c>
      <c r="B194" s="395"/>
      <c r="C194" s="395"/>
      <c r="D194" s="395"/>
      <c r="E194" s="382"/>
      <c r="F194" s="382"/>
      <c r="G194" s="382"/>
      <c r="H194" s="382"/>
      <c r="I194" s="371"/>
      <c r="J194" s="382"/>
      <c r="K194" s="382"/>
      <c r="L194" s="382"/>
      <c r="M194" s="382"/>
      <c r="N194" s="373"/>
      <c r="O194" s="367"/>
    </row>
    <row r="195" spans="1:15" ht="51" customHeight="1">
      <c r="A195" s="355">
        <v>186</v>
      </c>
      <c r="B195" s="395"/>
      <c r="C195" s="395"/>
      <c r="D195" s="395"/>
      <c r="E195" s="382"/>
      <c r="F195" s="382"/>
      <c r="G195" s="382"/>
      <c r="H195" s="382"/>
      <c r="I195" s="371"/>
      <c r="J195" s="382"/>
      <c r="K195" s="382"/>
      <c r="L195" s="382"/>
      <c r="M195" s="382"/>
      <c r="N195" s="373"/>
      <c r="O195" s="367"/>
    </row>
    <row r="196" spans="1:15" ht="51" customHeight="1">
      <c r="A196" s="355">
        <v>187</v>
      </c>
      <c r="B196" s="395"/>
      <c r="C196" s="395"/>
      <c r="D196" s="395"/>
      <c r="E196" s="382"/>
      <c r="F196" s="382"/>
      <c r="G196" s="382"/>
      <c r="H196" s="382"/>
      <c r="I196" s="371"/>
      <c r="J196" s="382"/>
      <c r="K196" s="382"/>
      <c r="L196" s="382"/>
      <c r="M196" s="382"/>
      <c r="N196" s="373"/>
      <c r="O196" s="367"/>
    </row>
    <row r="197" spans="1:15" ht="51" customHeight="1">
      <c r="A197" s="355">
        <v>188</v>
      </c>
      <c r="B197" s="396"/>
      <c r="C197" s="396"/>
      <c r="D197" s="396"/>
      <c r="E197" s="397"/>
      <c r="F197" s="382"/>
      <c r="G197" s="382"/>
      <c r="H197" s="382"/>
      <c r="I197" s="371"/>
      <c r="J197" s="382"/>
      <c r="K197" s="382"/>
      <c r="L197" s="382"/>
      <c r="M197" s="382"/>
      <c r="N197" s="373"/>
      <c r="O197" s="367"/>
    </row>
    <row r="198" spans="1:15" ht="51" customHeight="1">
      <c r="A198" s="355">
        <v>189</v>
      </c>
      <c r="B198" s="395"/>
      <c r="C198" s="395"/>
      <c r="D198" s="395"/>
      <c r="E198" s="382"/>
      <c r="F198" s="382"/>
      <c r="G198" s="382"/>
      <c r="H198" s="382"/>
      <c r="I198" s="371"/>
      <c r="J198" s="382"/>
      <c r="K198" s="382"/>
      <c r="L198" s="382"/>
      <c r="M198" s="382"/>
      <c r="N198" s="373"/>
      <c r="O198" s="367"/>
    </row>
    <row r="199" spans="1:15" ht="51" customHeight="1">
      <c r="A199" s="355">
        <v>190</v>
      </c>
      <c r="B199" s="395"/>
      <c r="C199" s="395"/>
      <c r="D199" s="395"/>
      <c r="E199" s="382"/>
      <c r="F199" s="382"/>
      <c r="G199" s="382"/>
      <c r="H199" s="382"/>
      <c r="I199" s="371"/>
      <c r="J199" s="382"/>
      <c r="K199" s="382"/>
      <c r="L199" s="382"/>
      <c r="M199" s="382"/>
      <c r="N199" s="373"/>
      <c r="O199" s="367"/>
    </row>
    <row r="200" spans="1:15" ht="51" customHeight="1">
      <c r="A200" s="355">
        <v>191</v>
      </c>
      <c r="B200" s="395"/>
      <c r="C200" s="395"/>
      <c r="D200" s="395"/>
      <c r="E200" s="382"/>
      <c r="F200" s="382"/>
      <c r="G200" s="382"/>
      <c r="H200" s="382"/>
      <c r="I200" s="371"/>
      <c r="J200" s="382"/>
      <c r="K200" s="382"/>
      <c r="L200" s="382"/>
      <c r="M200" s="382"/>
      <c r="N200" s="373"/>
      <c r="O200" s="367"/>
    </row>
    <row r="201" spans="1:15" ht="51" customHeight="1">
      <c r="A201" s="355">
        <v>192</v>
      </c>
      <c r="B201" s="395"/>
      <c r="C201" s="395"/>
      <c r="D201" s="395"/>
      <c r="E201" s="382"/>
      <c r="F201" s="382"/>
      <c r="G201" s="382"/>
      <c r="H201" s="382"/>
      <c r="I201" s="371"/>
      <c r="J201" s="382"/>
      <c r="K201" s="382"/>
      <c r="L201" s="382"/>
      <c r="M201" s="382"/>
      <c r="N201" s="373"/>
      <c r="O201" s="367"/>
    </row>
    <row r="202" spans="1:15" ht="51" customHeight="1">
      <c r="A202" s="355">
        <v>193</v>
      </c>
      <c r="B202" s="395"/>
      <c r="C202" s="395"/>
      <c r="D202" s="395"/>
      <c r="E202" s="382"/>
      <c r="F202" s="382"/>
      <c r="G202" s="382"/>
      <c r="H202" s="382"/>
      <c r="I202" s="371"/>
      <c r="J202" s="382"/>
      <c r="K202" s="382"/>
      <c r="L202" s="382"/>
      <c r="M202" s="382"/>
      <c r="N202" s="373"/>
      <c r="O202" s="367"/>
    </row>
    <row r="203" spans="1:15" ht="51" customHeight="1">
      <c r="A203" s="355">
        <v>194</v>
      </c>
      <c r="B203" s="395"/>
      <c r="C203" s="395"/>
      <c r="D203" s="395"/>
      <c r="E203" s="382"/>
      <c r="F203" s="382"/>
      <c r="G203" s="382"/>
      <c r="H203" s="382"/>
      <c r="I203" s="371"/>
      <c r="J203" s="382"/>
      <c r="K203" s="382"/>
      <c r="L203" s="382"/>
      <c r="M203" s="382"/>
      <c r="N203" s="373"/>
      <c r="O203" s="367"/>
    </row>
    <row r="204" spans="1:15" ht="51" customHeight="1">
      <c r="A204" s="355">
        <v>195</v>
      </c>
      <c r="B204" s="396"/>
      <c r="C204" s="396"/>
      <c r="D204" s="396"/>
      <c r="E204" s="397"/>
      <c r="F204" s="382"/>
      <c r="G204" s="382"/>
      <c r="H204" s="382"/>
      <c r="I204" s="371"/>
      <c r="J204" s="382"/>
      <c r="K204" s="382"/>
      <c r="L204" s="382"/>
      <c r="M204" s="382"/>
      <c r="N204" s="373"/>
      <c r="O204" s="367"/>
    </row>
    <row r="205" spans="1:15" ht="51" customHeight="1">
      <c r="A205" s="355">
        <v>196</v>
      </c>
      <c r="B205" s="395"/>
      <c r="C205" s="395"/>
      <c r="D205" s="395"/>
      <c r="E205" s="382"/>
      <c r="F205" s="382"/>
      <c r="G205" s="382"/>
      <c r="H205" s="382"/>
      <c r="I205" s="371"/>
      <c r="J205" s="382"/>
      <c r="K205" s="382"/>
      <c r="L205" s="382"/>
      <c r="M205" s="382"/>
      <c r="N205" s="373"/>
      <c r="O205" s="367"/>
    </row>
    <row r="206" spans="1:15" ht="51" customHeight="1">
      <c r="A206" s="355">
        <v>197</v>
      </c>
      <c r="B206" s="395"/>
      <c r="C206" s="395"/>
      <c r="D206" s="395"/>
      <c r="E206" s="382"/>
      <c r="F206" s="382"/>
      <c r="G206" s="382"/>
      <c r="H206" s="382"/>
      <c r="I206" s="371"/>
      <c r="J206" s="382"/>
      <c r="K206" s="382"/>
      <c r="L206" s="382"/>
      <c r="M206" s="382"/>
      <c r="N206" s="373"/>
      <c r="O206" s="367"/>
    </row>
    <row r="207" spans="1:15" ht="51" customHeight="1">
      <c r="A207" s="355">
        <v>198</v>
      </c>
      <c r="B207" s="395"/>
      <c r="C207" s="395"/>
      <c r="D207" s="395"/>
      <c r="E207" s="382"/>
      <c r="F207" s="382"/>
      <c r="G207" s="382"/>
      <c r="H207" s="382"/>
      <c r="I207" s="371"/>
      <c r="J207" s="382"/>
      <c r="K207" s="382"/>
      <c r="L207" s="382"/>
      <c r="M207" s="382"/>
      <c r="N207" s="373"/>
      <c r="O207" s="367"/>
    </row>
    <row r="208" spans="1:15" ht="51" customHeight="1">
      <c r="A208" s="355">
        <v>199</v>
      </c>
      <c r="B208" s="395"/>
      <c r="C208" s="395"/>
      <c r="D208" s="395"/>
      <c r="E208" s="382"/>
      <c r="F208" s="382"/>
      <c r="G208" s="382"/>
      <c r="H208" s="382"/>
      <c r="I208" s="371"/>
      <c r="J208" s="382"/>
      <c r="K208" s="382"/>
      <c r="L208" s="382"/>
      <c r="M208" s="382"/>
      <c r="N208" s="373"/>
      <c r="O208" s="367"/>
    </row>
    <row r="209" spans="1:15" ht="51" customHeight="1">
      <c r="A209" s="355">
        <v>200</v>
      </c>
      <c r="B209" s="395"/>
      <c r="C209" s="395"/>
      <c r="D209" s="395"/>
      <c r="E209" s="382"/>
      <c r="F209" s="382"/>
      <c r="G209" s="382"/>
      <c r="H209" s="382"/>
      <c r="I209" s="371"/>
      <c r="J209" s="382"/>
      <c r="K209" s="382"/>
      <c r="L209" s="382"/>
      <c r="M209" s="382"/>
      <c r="N209" s="373"/>
      <c r="O209" s="367"/>
    </row>
    <row r="210" spans="1:15" ht="49.5" customHeight="1">
      <c r="A210" s="355">
        <v>201</v>
      </c>
      <c r="B210" s="395"/>
      <c r="C210" s="395"/>
      <c r="D210" s="395"/>
      <c r="E210" s="382"/>
      <c r="F210" s="382"/>
      <c r="G210" s="382"/>
      <c r="H210" s="382"/>
      <c r="I210" s="371"/>
      <c r="J210" s="382"/>
      <c r="K210" s="382"/>
      <c r="L210" s="382"/>
      <c r="M210" s="382"/>
      <c r="N210" s="373"/>
      <c r="O210" s="367"/>
    </row>
    <row r="211" spans="1:15" ht="49.5" customHeight="1">
      <c r="A211" s="355">
        <v>202</v>
      </c>
      <c r="B211" s="395"/>
      <c r="C211" s="395"/>
      <c r="D211" s="395"/>
      <c r="E211" s="382"/>
      <c r="F211" s="382"/>
      <c r="G211" s="382"/>
      <c r="H211" s="382"/>
      <c r="I211" s="371"/>
      <c r="J211" s="382"/>
      <c r="K211" s="382"/>
      <c r="L211" s="382"/>
      <c r="M211" s="382"/>
      <c r="N211" s="373"/>
      <c r="O211" s="367"/>
    </row>
    <row r="212" spans="1:15" ht="49.5" customHeight="1">
      <c r="A212" s="355">
        <v>203</v>
      </c>
      <c r="B212" s="395"/>
      <c r="C212" s="395"/>
      <c r="D212" s="395"/>
      <c r="E212" s="382"/>
      <c r="F212" s="382"/>
      <c r="G212" s="382"/>
      <c r="H212" s="382"/>
      <c r="I212" s="371"/>
      <c r="J212" s="382"/>
      <c r="K212" s="382"/>
      <c r="L212" s="382"/>
      <c r="M212" s="382"/>
      <c r="N212" s="373"/>
      <c r="O212" s="367"/>
    </row>
    <row r="213" spans="1:15" ht="49.5" customHeight="1">
      <c r="A213" s="355">
        <v>204</v>
      </c>
      <c r="B213" s="395"/>
      <c r="C213" s="395"/>
      <c r="D213" s="395"/>
      <c r="E213" s="382"/>
      <c r="F213" s="382"/>
      <c r="G213" s="382"/>
      <c r="H213" s="382"/>
      <c r="I213" s="371"/>
      <c r="J213" s="382"/>
      <c r="K213" s="382"/>
      <c r="L213" s="382"/>
      <c r="M213" s="382"/>
      <c r="N213" s="373"/>
      <c r="O213" s="367"/>
    </row>
    <row r="214" spans="1:15" ht="49.5" customHeight="1">
      <c r="A214" s="355">
        <v>205</v>
      </c>
      <c r="B214" s="395"/>
      <c r="C214" s="395"/>
      <c r="D214" s="395"/>
      <c r="E214" s="382"/>
      <c r="F214" s="382"/>
      <c r="G214" s="382"/>
      <c r="H214" s="382"/>
      <c r="I214" s="371"/>
      <c r="J214" s="382"/>
      <c r="K214" s="382"/>
      <c r="L214" s="382"/>
      <c r="M214" s="382"/>
      <c r="N214" s="373"/>
      <c r="O214" s="367"/>
    </row>
    <row r="215" spans="1:15" ht="49.5" customHeight="1">
      <c r="A215" s="355">
        <v>206</v>
      </c>
      <c r="B215" s="395"/>
      <c r="C215" s="395"/>
      <c r="D215" s="395"/>
      <c r="E215" s="382"/>
      <c r="F215" s="382"/>
      <c r="G215" s="382"/>
      <c r="H215" s="382"/>
      <c r="I215" s="371"/>
      <c r="J215" s="382"/>
      <c r="K215" s="382"/>
      <c r="L215" s="382"/>
      <c r="M215" s="382"/>
      <c r="N215" s="373"/>
      <c r="O215" s="367"/>
    </row>
    <row r="216" spans="1:15" ht="49.5" customHeight="1">
      <c r="A216" s="355">
        <v>207</v>
      </c>
      <c r="B216" s="395"/>
      <c r="C216" s="395"/>
      <c r="D216" s="395"/>
      <c r="E216" s="382"/>
      <c r="F216" s="382"/>
      <c r="G216" s="382"/>
      <c r="H216" s="382"/>
      <c r="I216" s="371"/>
      <c r="J216" s="382"/>
      <c r="K216" s="382"/>
      <c r="L216" s="382"/>
      <c r="M216" s="382"/>
      <c r="N216" s="373"/>
      <c r="O216" s="367"/>
    </row>
    <row r="217" spans="1:15" ht="49.5" customHeight="1">
      <c r="A217" s="355">
        <v>208</v>
      </c>
      <c r="B217" s="395"/>
      <c r="C217" s="395"/>
      <c r="D217" s="395"/>
      <c r="E217" s="382"/>
      <c r="F217" s="382"/>
      <c r="G217" s="382"/>
      <c r="H217" s="382"/>
      <c r="I217" s="371"/>
      <c r="J217" s="382"/>
      <c r="K217" s="382"/>
      <c r="L217" s="382"/>
      <c r="M217" s="382"/>
      <c r="N217" s="373"/>
      <c r="O217" s="367"/>
    </row>
    <row r="218" spans="1:15" ht="49.5" customHeight="1">
      <c r="A218" s="355">
        <v>209</v>
      </c>
      <c r="B218" s="395"/>
      <c r="C218" s="395"/>
      <c r="D218" s="395"/>
      <c r="E218" s="382"/>
      <c r="F218" s="382"/>
      <c r="G218" s="382"/>
      <c r="H218" s="382"/>
      <c r="I218" s="371"/>
      <c r="J218" s="382"/>
      <c r="K218" s="382"/>
      <c r="L218" s="382"/>
      <c r="M218" s="382"/>
      <c r="N218" s="373"/>
      <c r="O218" s="367"/>
    </row>
    <row r="219" spans="1:15" ht="49.5" customHeight="1">
      <c r="A219" s="355">
        <v>210</v>
      </c>
      <c r="B219" s="395"/>
      <c r="C219" s="395"/>
      <c r="D219" s="395"/>
      <c r="E219" s="382"/>
      <c r="F219" s="382"/>
      <c r="G219" s="382"/>
      <c r="H219" s="382"/>
      <c r="I219" s="371"/>
      <c r="J219" s="382"/>
      <c r="K219" s="382"/>
      <c r="L219" s="382"/>
      <c r="M219" s="382"/>
      <c r="N219" s="373"/>
      <c r="O219" s="367"/>
    </row>
    <row r="220" spans="1:15" ht="49.5" customHeight="1">
      <c r="A220" s="355">
        <v>211</v>
      </c>
      <c r="B220" s="395"/>
      <c r="C220" s="395"/>
      <c r="D220" s="395"/>
      <c r="E220" s="382"/>
      <c r="F220" s="382"/>
      <c r="G220" s="382"/>
      <c r="H220" s="382"/>
      <c r="I220" s="371"/>
      <c r="J220" s="382"/>
      <c r="K220" s="382"/>
      <c r="L220" s="382"/>
      <c r="M220" s="382"/>
      <c r="N220" s="373"/>
      <c r="O220" s="367"/>
    </row>
    <row r="221" spans="1:15" ht="49.5" customHeight="1">
      <c r="A221" s="355">
        <v>212</v>
      </c>
      <c r="B221" s="395"/>
      <c r="C221" s="395"/>
      <c r="D221" s="395"/>
      <c r="E221" s="382"/>
      <c r="F221" s="382"/>
      <c r="G221" s="382"/>
      <c r="H221" s="382"/>
      <c r="I221" s="371"/>
      <c r="J221" s="382"/>
      <c r="K221" s="382"/>
      <c r="L221" s="382"/>
      <c r="M221" s="382"/>
      <c r="N221" s="373"/>
      <c r="O221" s="367"/>
    </row>
    <row r="222" spans="1:15" ht="49.5" customHeight="1">
      <c r="A222" s="355">
        <v>213</v>
      </c>
      <c r="B222" s="395"/>
      <c r="C222" s="395"/>
      <c r="D222" s="395"/>
      <c r="E222" s="382"/>
      <c r="F222" s="382"/>
      <c r="G222" s="382"/>
      <c r="H222" s="382"/>
      <c r="I222" s="371"/>
      <c r="J222" s="382"/>
      <c r="K222" s="382"/>
      <c r="L222" s="382"/>
      <c r="M222" s="382"/>
      <c r="N222" s="373"/>
      <c r="O222" s="367"/>
    </row>
    <row r="223" spans="1:15" ht="49.5" customHeight="1">
      <c r="A223" s="355">
        <v>214</v>
      </c>
      <c r="B223" s="395"/>
      <c r="C223" s="395"/>
      <c r="D223" s="395"/>
      <c r="E223" s="382"/>
      <c r="F223" s="382"/>
      <c r="G223" s="382"/>
      <c r="H223" s="382"/>
      <c r="I223" s="371"/>
      <c r="J223" s="382"/>
      <c r="K223" s="382"/>
      <c r="L223" s="382"/>
      <c r="M223" s="382"/>
      <c r="N223" s="373"/>
      <c r="O223" s="367"/>
    </row>
    <row r="224" spans="1:15" ht="49.5" customHeight="1">
      <c r="A224" s="355">
        <v>215</v>
      </c>
      <c r="B224" s="395"/>
      <c r="C224" s="395"/>
      <c r="D224" s="395"/>
      <c r="E224" s="382"/>
      <c r="F224" s="382"/>
      <c r="G224" s="382"/>
      <c r="H224" s="382"/>
      <c r="I224" s="371"/>
      <c r="J224" s="382"/>
      <c r="K224" s="382"/>
      <c r="L224" s="382"/>
      <c r="M224" s="382"/>
      <c r="N224" s="373"/>
      <c r="O224" s="367"/>
    </row>
    <row r="225" spans="1:15" ht="49.5" customHeight="1">
      <c r="A225" s="355">
        <v>216</v>
      </c>
      <c r="B225" s="395"/>
      <c r="C225" s="395"/>
      <c r="D225" s="395"/>
      <c r="E225" s="382"/>
      <c r="F225" s="382"/>
      <c r="G225" s="382"/>
      <c r="H225" s="382"/>
      <c r="I225" s="371"/>
      <c r="J225" s="382"/>
      <c r="K225" s="382"/>
      <c r="L225" s="382"/>
      <c r="M225" s="382"/>
      <c r="N225" s="373"/>
      <c r="O225" s="367"/>
    </row>
    <row r="226" spans="1:15" ht="49.5" customHeight="1">
      <c r="A226" s="355">
        <v>217</v>
      </c>
      <c r="B226" s="395"/>
      <c r="C226" s="395"/>
      <c r="D226" s="395"/>
      <c r="E226" s="382"/>
      <c r="F226" s="382"/>
      <c r="G226" s="382"/>
      <c r="H226" s="382"/>
      <c r="I226" s="371"/>
      <c r="J226" s="382"/>
      <c r="K226" s="382"/>
      <c r="L226" s="382"/>
      <c r="M226" s="382"/>
      <c r="N226" s="373"/>
      <c r="O226" s="367"/>
    </row>
    <row r="227" spans="1:15" ht="49.5" customHeight="1">
      <c r="A227" s="355">
        <v>218</v>
      </c>
      <c r="B227" s="395"/>
      <c r="C227" s="395"/>
      <c r="D227" s="395"/>
      <c r="E227" s="382"/>
      <c r="F227" s="382"/>
      <c r="G227" s="382"/>
      <c r="H227" s="382"/>
      <c r="I227" s="371"/>
      <c r="J227" s="382"/>
      <c r="K227" s="382"/>
      <c r="L227" s="382"/>
      <c r="M227" s="382"/>
      <c r="N227" s="373"/>
      <c r="O227" s="367"/>
    </row>
    <row r="228" spans="1:15" ht="49.5" customHeight="1">
      <c r="A228" s="355">
        <v>219</v>
      </c>
      <c r="B228" s="395"/>
      <c r="C228" s="395"/>
      <c r="D228" s="395"/>
      <c r="E228" s="382"/>
      <c r="F228" s="382"/>
      <c r="G228" s="382"/>
      <c r="H228" s="382"/>
      <c r="I228" s="371"/>
      <c r="J228" s="382"/>
      <c r="K228" s="382"/>
      <c r="L228" s="382"/>
      <c r="M228" s="382"/>
      <c r="N228" s="373"/>
      <c r="O228" s="367"/>
    </row>
    <row r="229" spans="1:15" ht="49.5" customHeight="1">
      <c r="A229" s="355">
        <v>220</v>
      </c>
      <c r="B229" s="395"/>
      <c r="C229" s="395"/>
      <c r="D229" s="395"/>
      <c r="E229" s="382"/>
      <c r="F229" s="382"/>
      <c r="G229" s="382"/>
      <c r="H229" s="382"/>
      <c r="I229" s="371"/>
      <c r="J229" s="382"/>
      <c r="K229" s="382"/>
      <c r="L229" s="382"/>
      <c r="M229" s="382"/>
      <c r="N229" s="373"/>
      <c r="O229" s="367"/>
    </row>
    <row r="230" spans="1:15" ht="49.5" customHeight="1">
      <c r="A230" s="355">
        <v>221</v>
      </c>
      <c r="B230" s="395"/>
      <c r="C230" s="395"/>
      <c r="D230" s="395"/>
      <c r="E230" s="382"/>
      <c r="F230" s="382"/>
      <c r="G230" s="382"/>
      <c r="H230" s="382"/>
      <c r="I230" s="371"/>
      <c r="J230" s="382"/>
      <c r="K230" s="382"/>
      <c r="L230" s="382"/>
      <c r="M230" s="382"/>
      <c r="N230" s="373"/>
      <c r="O230" s="367"/>
    </row>
    <row r="231" spans="1:15" ht="49.5" customHeight="1">
      <c r="A231" s="355">
        <v>222</v>
      </c>
      <c r="B231" s="395"/>
      <c r="C231" s="395"/>
      <c r="D231" s="395"/>
      <c r="E231" s="382"/>
      <c r="F231" s="382"/>
      <c r="G231" s="382"/>
      <c r="H231" s="382"/>
      <c r="I231" s="371"/>
      <c r="J231" s="382"/>
      <c r="K231" s="382"/>
      <c r="L231" s="382"/>
      <c r="M231" s="382"/>
      <c r="N231" s="373"/>
      <c r="O231" s="367"/>
    </row>
    <row r="232" spans="1:15" ht="49.5" customHeight="1">
      <c r="A232" s="355">
        <v>223</v>
      </c>
      <c r="B232" s="395"/>
      <c r="C232" s="395"/>
      <c r="D232" s="395"/>
      <c r="E232" s="382"/>
      <c r="F232" s="382"/>
      <c r="G232" s="382"/>
      <c r="H232" s="382"/>
      <c r="I232" s="371"/>
      <c r="J232" s="382"/>
      <c r="K232" s="382"/>
      <c r="L232" s="382"/>
      <c r="M232" s="382"/>
      <c r="N232" s="373"/>
      <c r="O232" s="367"/>
    </row>
    <row r="233" spans="1:15" ht="49.5" customHeight="1">
      <c r="A233" s="355">
        <v>224</v>
      </c>
      <c r="B233" s="395"/>
      <c r="C233" s="395"/>
      <c r="D233" s="395"/>
      <c r="E233" s="382"/>
      <c r="F233" s="382"/>
      <c r="G233" s="382"/>
      <c r="H233" s="382"/>
      <c r="I233" s="371"/>
      <c r="J233" s="382"/>
      <c r="K233" s="382"/>
      <c r="L233" s="382"/>
      <c r="M233" s="382"/>
      <c r="N233" s="373"/>
      <c r="O233" s="367"/>
    </row>
    <row r="234" spans="1:15" ht="49.5" customHeight="1">
      <c r="A234" s="355">
        <v>225</v>
      </c>
      <c r="B234" s="395"/>
      <c r="C234" s="395"/>
      <c r="D234" s="395"/>
      <c r="E234" s="382"/>
      <c r="F234" s="382"/>
      <c r="G234" s="382"/>
      <c r="H234" s="382"/>
      <c r="I234" s="371"/>
      <c r="J234" s="382"/>
      <c r="K234" s="382"/>
      <c r="L234" s="382"/>
      <c r="M234" s="382"/>
      <c r="N234" s="373"/>
      <c r="O234" s="367"/>
    </row>
    <row r="235" spans="1:15" ht="49.5" customHeight="1">
      <c r="A235" s="355">
        <v>226</v>
      </c>
      <c r="B235" s="395"/>
      <c r="C235" s="395"/>
      <c r="D235" s="395"/>
      <c r="E235" s="382"/>
      <c r="F235" s="382"/>
      <c r="G235" s="382"/>
      <c r="H235" s="382"/>
      <c r="I235" s="371"/>
      <c r="J235" s="382"/>
      <c r="K235" s="382"/>
      <c r="L235" s="382"/>
      <c r="M235" s="382"/>
      <c r="N235" s="373"/>
      <c r="O235" s="367"/>
    </row>
    <row r="236" spans="1:15" ht="49.5" customHeight="1">
      <c r="A236" s="355">
        <v>227</v>
      </c>
      <c r="B236" s="395"/>
      <c r="C236" s="395"/>
      <c r="D236" s="395"/>
      <c r="E236" s="382"/>
      <c r="F236" s="382"/>
      <c r="G236" s="382"/>
      <c r="H236" s="382"/>
      <c r="I236" s="371"/>
      <c r="J236" s="382"/>
      <c r="K236" s="382"/>
      <c r="L236" s="382"/>
      <c r="M236" s="382"/>
      <c r="N236" s="373"/>
      <c r="O236" s="367"/>
    </row>
    <row r="237" spans="1:15" ht="49.5" customHeight="1">
      <c r="A237" s="355">
        <v>228</v>
      </c>
      <c r="B237" s="395"/>
      <c r="C237" s="395"/>
      <c r="D237" s="395"/>
      <c r="E237" s="382"/>
      <c r="F237" s="382"/>
      <c r="G237" s="382"/>
      <c r="H237" s="382"/>
      <c r="I237" s="371"/>
      <c r="J237" s="382"/>
      <c r="K237" s="382"/>
      <c r="L237" s="382"/>
      <c r="M237" s="382"/>
      <c r="N237" s="373"/>
      <c r="O237" s="367"/>
    </row>
    <row r="238" spans="1:15" ht="49.5" customHeight="1">
      <c r="A238" s="355">
        <v>229</v>
      </c>
      <c r="B238" s="395"/>
      <c r="C238" s="395"/>
      <c r="D238" s="395"/>
      <c r="E238" s="382"/>
      <c r="F238" s="382"/>
      <c r="G238" s="382"/>
      <c r="H238" s="382"/>
      <c r="I238" s="371"/>
      <c r="J238" s="382"/>
      <c r="K238" s="382"/>
      <c r="L238" s="382"/>
      <c r="M238" s="382"/>
      <c r="N238" s="373"/>
      <c r="O238" s="367"/>
    </row>
    <row r="239" spans="1:15" ht="49.5" customHeight="1">
      <c r="A239" s="355">
        <v>230</v>
      </c>
      <c r="B239" s="395"/>
      <c r="C239" s="395"/>
      <c r="D239" s="395"/>
      <c r="E239" s="382"/>
      <c r="F239" s="382"/>
      <c r="G239" s="382"/>
      <c r="H239" s="382"/>
      <c r="I239" s="371"/>
      <c r="J239" s="382"/>
      <c r="K239" s="382"/>
      <c r="L239" s="382"/>
      <c r="M239" s="382"/>
      <c r="N239" s="373"/>
      <c r="O239" s="367"/>
    </row>
    <row r="240" spans="1:15" ht="49.5" customHeight="1">
      <c r="A240" s="355">
        <v>231</v>
      </c>
      <c r="B240" s="395"/>
      <c r="C240" s="395"/>
      <c r="D240" s="395"/>
      <c r="E240" s="382"/>
      <c r="F240" s="382"/>
      <c r="G240" s="382"/>
      <c r="H240" s="382"/>
      <c r="I240" s="371"/>
      <c r="J240" s="382"/>
      <c r="K240" s="382"/>
      <c r="L240" s="382"/>
      <c r="M240" s="382"/>
      <c r="N240" s="373"/>
      <c r="O240" s="367"/>
    </row>
    <row r="241" spans="1:15" ht="49.5" customHeight="1">
      <c r="A241" s="355">
        <v>232</v>
      </c>
      <c r="B241" s="395"/>
      <c r="C241" s="395"/>
      <c r="D241" s="395"/>
      <c r="E241" s="382"/>
      <c r="F241" s="382"/>
      <c r="G241" s="382"/>
      <c r="H241" s="382"/>
      <c r="I241" s="371"/>
      <c r="J241" s="382"/>
      <c r="K241" s="382"/>
      <c r="L241" s="382"/>
      <c r="M241" s="382"/>
      <c r="N241" s="373"/>
      <c r="O241" s="367"/>
    </row>
    <row r="242" spans="1:15" ht="49.5" customHeight="1">
      <c r="A242" s="355">
        <v>233</v>
      </c>
      <c r="B242" s="395"/>
      <c r="C242" s="395"/>
      <c r="D242" s="395"/>
      <c r="E242" s="382"/>
      <c r="F242" s="382"/>
      <c r="G242" s="382"/>
      <c r="H242" s="382"/>
      <c r="I242" s="371"/>
      <c r="J242" s="382"/>
      <c r="K242" s="382"/>
      <c r="L242" s="382"/>
      <c r="M242" s="382"/>
      <c r="N242" s="373"/>
      <c r="O242" s="367"/>
    </row>
    <row r="243" spans="1:15" ht="49.5" customHeight="1">
      <c r="A243" s="355">
        <v>234</v>
      </c>
      <c r="B243" s="395"/>
      <c r="C243" s="395"/>
      <c r="D243" s="395"/>
      <c r="E243" s="382"/>
      <c r="F243" s="382"/>
      <c r="G243" s="382"/>
      <c r="H243" s="382"/>
      <c r="I243" s="371"/>
      <c r="J243" s="382"/>
      <c r="K243" s="382"/>
      <c r="L243" s="382"/>
      <c r="M243" s="382"/>
      <c r="N243" s="373"/>
      <c r="O243" s="367"/>
    </row>
    <row r="244" spans="1:15" ht="49.5" customHeight="1">
      <c r="A244" s="355">
        <v>235</v>
      </c>
      <c r="B244" s="395"/>
      <c r="C244" s="395"/>
      <c r="D244" s="395"/>
      <c r="E244" s="382"/>
      <c r="F244" s="382"/>
      <c r="G244" s="382"/>
      <c r="H244" s="382"/>
      <c r="I244" s="371"/>
      <c r="J244" s="382"/>
      <c r="K244" s="382"/>
      <c r="L244" s="382"/>
      <c r="M244" s="382"/>
      <c r="N244" s="373"/>
      <c r="O244" s="367"/>
    </row>
    <row r="245" spans="1:15" ht="49.5" customHeight="1">
      <c r="A245" s="355">
        <v>236</v>
      </c>
      <c r="B245" s="395"/>
      <c r="C245" s="395"/>
      <c r="D245" s="395"/>
      <c r="E245" s="382"/>
      <c r="F245" s="382"/>
      <c r="G245" s="382"/>
      <c r="H245" s="382"/>
      <c r="I245" s="371"/>
      <c r="J245" s="382"/>
      <c r="K245" s="382"/>
      <c r="L245" s="382"/>
      <c r="M245" s="382"/>
      <c r="N245" s="373"/>
      <c r="O245" s="367"/>
    </row>
    <row r="246" spans="1:15" ht="49.5" customHeight="1">
      <c r="A246" s="355">
        <v>237</v>
      </c>
      <c r="B246" s="395"/>
      <c r="C246" s="395"/>
      <c r="D246" s="395"/>
      <c r="E246" s="382"/>
      <c r="F246" s="382"/>
      <c r="G246" s="382"/>
      <c r="H246" s="382"/>
      <c r="I246" s="371"/>
      <c r="J246" s="382"/>
      <c r="K246" s="382"/>
      <c r="L246" s="382"/>
      <c r="M246" s="382"/>
      <c r="N246" s="373"/>
      <c r="O246" s="367"/>
    </row>
    <row r="247" spans="1:15" ht="49.5" customHeight="1">
      <c r="A247" s="355">
        <v>238</v>
      </c>
      <c r="B247" s="395"/>
      <c r="C247" s="395"/>
      <c r="D247" s="395"/>
      <c r="E247" s="382"/>
      <c r="F247" s="382"/>
      <c r="G247" s="382"/>
      <c r="H247" s="382"/>
      <c r="I247" s="371"/>
      <c r="J247" s="382"/>
      <c r="K247" s="382"/>
      <c r="L247" s="382"/>
      <c r="M247" s="382"/>
      <c r="N247" s="373"/>
      <c r="O247" s="367"/>
    </row>
    <row r="248" spans="1:15" ht="49.5" customHeight="1">
      <c r="A248" s="355">
        <v>239</v>
      </c>
      <c r="B248" s="395"/>
      <c r="C248" s="395"/>
      <c r="D248" s="395"/>
      <c r="E248" s="382"/>
      <c r="F248" s="382"/>
      <c r="G248" s="382"/>
      <c r="H248" s="382"/>
      <c r="I248" s="371"/>
      <c r="J248" s="382"/>
      <c r="K248" s="382"/>
      <c r="L248" s="382"/>
      <c r="M248" s="382"/>
      <c r="N248" s="373"/>
      <c r="O248" s="367"/>
    </row>
    <row r="249" spans="1:15" ht="49.5" customHeight="1">
      <c r="A249" s="355">
        <v>240</v>
      </c>
      <c r="B249" s="395"/>
      <c r="C249" s="395"/>
      <c r="D249" s="395"/>
      <c r="E249" s="382"/>
      <c r="F249" s="382"/>
      <c r="G249" s="382"/>
      <c r="H249" s="382"/>
      <c r="I249" s="371"/>
      <c r="J249" s="382"/>
      <c r="K249" s="382"/>
      <c r="L249" s="382"/>
      <c r="M249" s="382"/>
      <c r="N249" s="373"/>
      <c r="O249" s="367"/>
    </row>
    <row r="250" spans="1:15" ht="49.5" customHeight="1">
      <c r="A250" s="355">
        <v>241</v>
      </c>
      <c r="B250" s="395"/>
      <c r="C250" s="395"/>
      <c r="D250" s="395"/>
      <c r="E250" s="382"/>
      <c r="F250" s="382"/>
      <c r="G250" s="382"/>
      <c r="H250" s="382"/>
      <c r="I250" s="371"/>
      <c r="J250" s="382"/>
      <c r="K250" s="382"/>
      <c r="L250" s="382"/>
      <c r="M250" s="382"/>
      <c r="N250" s="373"/>
      <c r="O250" s="367"/>
    </row>
    <row r="251" spans="1:15" ht="49.5" customHeight="1">
      <c r="A251" s="355">
        <v>242</v>
      </c>
      <c r="B251" s="395"/>
      <c r="C251" s="395"/>
      <c r="D251" s="395"/>
      <c r="E251" s="382"/>
      <c r="F251" s="382"/>
      <c r="G251" s="382"/>
      <c r="H251" s="382"/>
      <c r="I251" s="371"/>
      <c r="J251" s="382"/>
      <c r="K251" s="382"/>
      <c r="L251" s="382"/>
      <c r="M251" s="382"/>
      <c r="N251" s="373"/>
      <c r="O251" s="367"/>
    </row>
    <row r="252" spans="1:15" ht="49.5" customHeight="1">
      <c r="A252" s="355">
        <v>243</v>
      </c>
      <c r="B252" s="395"/>
      <c r="C252" s="395"/>
      <c r="D252" s="395"/>
      <c r="E252" s="382"/>
      <c r="F252" s="382"/>
      <c r="G252" s="382"/>
      <c r="H252" s="382"/>
      <c r="I252" s="371"/>
      <c r="J252" s="382"/>
      <c r="K252" s="382"/>
      <c r="L252" s="382"/>
      <c r="M252" s="382"/>
      <c r="N252" s="373"/>
      <c r="O252" s="367"/>
    </row>
    <row r="253" spans="1:15" ht="49.5" customHeight="1">
      <c r="A253" s="355">
        <v>244</v>
      </c>
      <c r="B253" s="395"/>
      <c r="C253" s="395"/>
      <c r="D253" s="395"/>
      <c r="E253" s="382"/>
      <c r="F253" s="382"/>
      <c r="G253" s="382"/>
      <c r="H253" s="382"/>
      <c r="I253" s="371"/>
      <c r="J253" s="382"/>
      <c r="K253" s="382"/>
      <c r="L253" s="382"/>
      <c r="M253" s="382"/>
      <c r="N253" s="373"/>
      <c r="O253" s="367"/>
    </row>
    <row r="254" spans="1:15" ht="49.5" customHeight="1">
      <c r="A254" s="355">
        <v>245</v>
      </c>
      <c r="B254" s="395"/>
      <c r="C254" s="395"/>
      <c r="D254" s="395"/>
      <c r="E254" s="382"/>
      <c r="F254" s="382"/>
      <c r="G254" s="382"/>
      <c r="H254" s="382"/>
      <c r="I254" s="371"/>
      <c r="J254" s="382"/>
      <c r="K254" s="382"/>
      <c r="L254" s="382"/>
      <c r="M254" s="382"/>
      <c r="N254" s="373"/>
      <c r="O254" s="367"/>
    </row>
    <row r="255" spans="1:15" ht="49.5" customHeight="1">
      <c r="A255" s="355">
        <v>246</v>
      </c>
      <c r="B255" s="395"/>
      <c r="C255" s="395"/>
      <c r="D255" s="395"/>
      <c r="E255" s="382"/>
      <c r="F255" s="382"/>
      <c r="G255" s="382"/>
      <c r="H255" s="382"/>
      <c r="I255" s="371"/>
      <c r="J255" s="382"/>
      <c r="K255" s="382"/>
      <c r="L255" s="382"/>
      <c r="M255" s="382"/>
      <c r="N255" s="373"/>
      <c r="O255" s="367"/>
    </row>
    <row r="256" spans="1:15" ht="49.5" customHeight="1">
      <c r="A256" s="355">
        <v>247</v>
      </c>
      <c r="B256" s="395"/>
      <c r="C256" s="395"/>
      <c r="D256" s="395"/>
      <c r="E256" s="382"/>
      <c r="F256" s="382"/>
      <c r="G256" s="382"/>
      <c r="H256" s="382"/>
      <c r="I256" s="371"/>
      <c r="J256" s="382"/>
      <c r="K256" s="382"/>
      <c r="L256" s="382"/>
      <c r="M256" s="382"/>
      <c r="N256" s="373"/>
      <c r="O256" s="367"/>
    </row>
    <row r="257" spans="1:15" ht="49.5" customHeight="1">
      <c r="A257" s="355">
        <v>248</v>
      </c>
      <c r="B257" s="395"/>
      <c r="C257" s="395"/>
      <c r="D257" s="395"/>
      <c r="E257" s="382"/>
      <c r="F257" s="382"/>
      <c r="G257" s="382"/>
      <c r="H257" s="382"/>
      <c r="I257" s="371"/>
      <c r="J257" s="382"/>
      <c r="K257" s="382"/>
      <c r="L257" s="382"/>
      <c r="M257" s="382"/>
      <c r="N257" s="373"/>
      <c r="O257" s="367"/>
    </row>
    <row r="258" spans="1:15" ht="49.5" customHeight="1">
      <c r="A258" s="355">
        <v>249</v>
      </c>
      <c r="B258" s="395"/>
      <c r="C258" s="395"/>
      <c r="D258" s="395"/>
      <c r="E258" s="382"/>
      <c r="F258" s="382"/>
      <c r="G258" s="382"/>
      <c r="H258" s="382"/>
      <c r="I258" s="371"/>
      <c r="J258" s="382"/>
      <c r="K258" s="382"/>
      <c r="L258" s="382"/>
      <c r="M258" s="382"/>
      <c r="N258" s="373"/>
      <c r="O258" s="367"/>
    </row>
    <row r="259" spans="1:15" ht="49.5" customHeight="1">
      <c r="A259" s="355">
        <v>250</v>
      </c>
      <c r="B259" s="395"/>
      <c r="C259" s="395"/>
      <c r="D259" s="395"/>
      <c r="E259" s="382"/>
      <c r="F259" s="382"/>
      <c r="G259" s="382"/>
      <c r="H259" s="382"/>
      <c r="I259" s="371"/>
      <c r="J259" s="382"/>
      <c r="K259" s="382"/>
      <c r="L259" s="382"/>
      <c r="M259" s="382"/>
      <c r="N259" s="373"/>
      <c r="O259" s="367"/>
    </row>
    <row r="260" spans="1:15" ht="49.5" customHeight="1">
      <c r="A260" s="355">
        <v>251</v>
      </c>
      <c r="B260" s="395"/>
      <c r="C260" s="395"/>
      <c r="D260" s="395"/>
      <c r="E260" s="382"/>
      <c r="F260" s="382"/>
      <c r="G260" s="382"/>
      <c r="H260" s="382"/>
      <c r="I260" s="371"/>
      <c r="J260" s="382"/>
      <c r="K260" s="382"/>
      <c r="L260" s="382"/>
      <c r="M260" s="382"/>
      <c r="N260" s="373"/>
      <c r="O260" s="367"/>
    </row>
    <row r="261" spans="1:15" ht="49.5" customHeight="1">
      <c r="A261" s="355">
        <v>252</v>
      </c>
      <c r="B261" s="395"/>
      <c r="C261" s="395"/>
      <c r="D261" s="395"/>
      <c r="E261" s="382"/>
      <c r="F261" s="382"/>
      <c r="G261" s="382"/>
      <c r="H261" s="382"/>
      <c r="I261" s="371"/>
      <c r="J261" s="382"/>
      <c r="K261" s="382"/>
      <c r="L261" s="382"/>
      <c r="M261" s="382"/>
      <c r="N261" s="373"/>
      <c r="O261" s="367"/>
    </row>
    <row r="262" spans="1:15" ht="49.5" customHeight="1">
      <c r="A262" s="355">
        <v>253</v>
      </c>
      <c r="B262" s="395"/>
      <c r="C262" s="395"/>
      <c r="D262" s="395"/>
      <c r="E262" s="382"/>
      <c r="F262" s="382"/>
      <c r="G262" s="382"/>
      <c r="H262" s="382"/>
      <c r="I262" s="371"/>
      <c r="J262" s="382"/>
      <c r="K262" s="382"/>
      <c r="L262" s="382"/>
      <c r="M262" s="382"/>
      <c r="N262" s="373"/>
      <c r="O262" s="367"/>
    </row>
    <row r="263" spans="1:15" ht="49.5" customHeight="1">
      <c r="A263" s="355">
        <v>254</v>
      </c>
      <c r="B263" s="395"/>
      <c r="C263" s="395"/>
      <c r="D263" s="395"/>
      <c r="E263" s="382"/>
      <c r="F263" s="382"/>
      <c r="G263" s="382"/>
      <c r="H263" s="382"/>
      <c r="I263" s="371"/>
      <c r="J263" s="382"/>
      <c r="K263" s="382"/>
      <c r="L263" s="382"/>
      <c r="M263" s="382"/>
      <c r="N263" s="373"/>
      <c r="O263" s="367"/>
    </row>
    <row r="264" spans="1:15" ht="49.5" customHeight="1">
      <c r="A264" s="355">
        <v>255</v>
      </c>
      <c r="B264" s="395"/>
      <c r="C264" s="395"/>
      <c r="D264" s="395"/>
      <c r="E264" s="382"/>
      <c r="F264" s="382"/>
      <c r="G264" s="382"/>
      <c r="H264" s="382"/>
      <c r="I264" s="371"/>
      <c r="J264" s="382"/>
      <c r="K264" s="382"/>
      <c r="L264" s="382"/>
      <c r="M264" s="382"/>
      <c r="N264" s="373"/>
      <c r="O264" s="367"/>
    </row>
    <row r="265" spans="1:15" ht="49.5" customHeight="1">
      <c r="A265" s="355">
        <v>256</v>
      </c>
      <c r="B265" s="395"/>
      <c r="C265" s="395"/>
      <c r="D265" s="395"/>
      <c r="E265" s="382"/>
      <c r="F265" s="382"/>
      <c r="G265" s="382"/>
      <c r="H265" s="382"/>
      <c r="I265" s="371"/>
      <c r="J265" s="382"/>
      <c r="K265" s="382"/>
      <c r="L265" s="382"/>
      <c r="M265" s="382"/>
      <c r="N265" s="373"/>
      <c r="O265" s="367"/>
    </row>
    <row r="266" spans="1:15" ht="49.5" customHeight="1">
      <c r="A266" s="355">
        <v>257</v>
      </c>
      <c r="B266" s="395"/>
      <c r="C266" s="395"/>
      <c r="D266" s="395"/>
      <c r="E266" s="382"/>
      <c r="F266" s="382"/>
      <c r="G266" s="382"/>
      <c r="H266" s="382"/>
      <c r="I266" s="371"/>
      <c r="J266" s="382"/>
      <c r="K266" s="382"/>
      <c r="L266" s="382"/>
      <c r="M266" s="382"/>
      <c r="N266" s="373"/>
      <c r="O266" s="367"/>
    </row>
    <row r="267" spans="1:15" ht="49.5" customHeight="1">
      <c r="A267" s="355">
        <v>258</v>
      </c>
      <c r="B267" s="395"/>
      <c r="C267" s="395"/>
      <c r="D267" s="395"/>
      <c r="E267" s="382"/>
      <c r="F267" s="382"/>
      <c r="G267" s="382"/>
      <c r="H267" s="382"/>
      <c r="I267" s="371"/>
      <c r="J267" s="382"/>
      <c r="K267" s="382"/>
      <c r="L267" s="382"/>
      <c r="M267" s="382"/>
      <c r="N267" s="373"/>
      <c r="O267" s="367"/>
    </row>
    <row r="268" spans="1:15" ht="49.5" customHeight="1">
      <c r="A268" s="355">
        <v>259</v>
      </c>
      <c r="B268" s="395"/>
      <c r="C268" s="395"/>
      <c r="D268" s="395"/>
      <c r="E268" s="382"/>
      <c r="F268" s="382"/>
      <c r="G268" s="382"/>
      <c r="H268" s="382"/>
      <c r="I268" s="371"/>
      <c r="J268" s="382"/>
      <c r="K268" s="382"/>
      <c r="L268" s="382"/>
      <c r="M268" s="382"/>
      <c r="N268" s="373"/>
      <c r="O268" s="367"/>
    </row>
    <row r="269" spans="1:15" ht="49.5" customHeight="1">
      <c r="A269" s="355">
        <v>260</v>
      </c>
      <c r="B269" s="395"/>
      <c r="C269" s="395"/>
      <c r="D269" s="395"/>
      <c r="E269" s="382"/>
      <c r="F269" s="382"/>
      <c r="G269" s="382"/>
      <c r="H269" s="382"/>
      <c r="I269" s="371"/>
      <c r="J269" s="382"/>
      <c r="K269" s="382"/>
      <c r="L269" s="382"/>
      <c r="M269" s="382"/>
      <c r="N269" s="373"/>
      <c r="O269" s="367"/>
    </row>
    <row r="270" spans="1:15" ht="49.5" customHeight="1">
      <c r="A270" s="355">
        <v>261</v>
      </c>
      <c r="B270" s="395"/>
      <c r="C270" s="395"/>
      <c r="D270" s="395"/>
      <c r="E270" s="382"/>
      <c r="F270" s="382"/>
      <c r="G270" s="382"/>
      <c r="H270" s="382"/>
      <c r="I270" s="371"/>
      <c r="J270" s="382"/>
      <c r="K270" s="382"/>
      <c r="L270" s="382"/>
      <c r="M270" s="382"/>
      <c r="N270" s="373"/>
      <c r="O270" s="367"/>
    </row>
    <row r="271" spans="1:15" ht="49.5" customHeight="1">
      <c r="A271" s="355">
        <v>262</v>
      </c>
      <c r="B271" s="395"/>
      <c r="C271" s="395"/>
      <c r="D271" s="395"/>
      <c r="E271" s="382"/>
      <c r="F271" s="382"/>
      <c r="G271" s="382"/>
      <c r="H271" s="382"/>
      <c r="I271" s="371"/>
      <c r="J271" s="382"/>
      <c r="K271" s="382"/>
      <c r="L271" s="382"/>
      <c r="M271" s="382"/>
      <c r="N271" s="373"/>
      <c r="O271" s="367"/>
    </row>
    <row r="272" spans="1:15" ht="49.5" customHeight="1">
      <c r="A272" s="355">
        <v>263</v>
      </c>
      <c r="B272" s="395"/>
      <c r="C272" s="395"/>
      <c r="D272" s="395"/>
      <c r="E272" s="382"/>
      <c r="F272" s="382"/>
      <c r="G272" s="382"/>
      <c r="H272" s="382"/>
      <c r="I272" s="371"/>
      <c r="J272" s="382"/>
      <c r="K272" s="382"/>
      <c r="L272" s="382"/>
      <c r="M272" s="382"/>
      <c r="N272" s="373"/>
      <c r="O272" s="367"/>
    </row>
    <row r="273" spans="1:15" ht="49.5" customHeight="1">
      <c r="A273" s="355">
        <v>264</v>
      </c>
      <c r="B273" s="395"/>
      <c r="C273" s="395"/>
      <c r="D273" s="395"/>
      <c r="E273" s="382"/>
      <c r="F273" s="382"/>
      <c r="G273" s="382"/>
      <c r="H273" s="382"/>
      <c r="I273" s="371"/>
      <c r="J273" s="382"/>
      <c r="K273" s="382"/>
      <c r="L273" s="382"/>
      <c r="M273" s="382"/>
      <c r="N273" s="373"/>
      <c r="O273" s="367"/>
    </row>
    <row r="274" spans="1:15" ht="49.5" customHeight="1">
      <c r="A274" s="355">
        <v>265</v>
      </c>
      <c r="B274" s="395"/>
      <c r="C274" s="395"/>
      <c r="D274" s="395"/>
      <c r="E274" s="382"/>
      <c r="F274" s="382"/>
      <c r="G274" s="382"/>
      <c r="H274" s="382"/>
      <c r="I274" s="371"/>
      <c r="J274" s="382"/>
      <c r="K274" s="382"/>
      <c r="L274" s="382"/>
      <c r="M274" s="382"/>
      <c r="N274" s="373"/>
      <c r="O274" s="367"/>
    </row>
    <row r="275" spans="1:15" ht="49.5" customHeight="1">
      <c r="A275" s="355">
        <v>266</v>
      </c>
      <c r="B275" s="395"/>
      <c r="C275" s="395"/>
      <c r="D275" s="395"/>
      <c r="E275" s="382"/>
      <c r="F275" s="382"/>
      <c r="G275" s="382"/>
      <c r="H275" s="382"/>
      <c r="I275" s="371"/>
      <c r="J275" s="382"/>
      <c r="K275" s="382"/>
      <c r="L275" s="382"/>
      <c r="M275" s="382"/>
      <c r="N275" s="373"/>
      <c r="O275" s="367"/>
    </row>
    <row r="276" spans="1:15" ht="49.5" customHeight="1">
      <c r="A276" s="355">
        <v>267</v>
      </c>
      <c r="B276" s="395"/>
      <c r="C276" s="395"/>
      <c r="D276" s="395"/>
      <c r="E276" s="382"/>
      <c r="F276" s="382"/>
      <c r="G276" s="382"/>
      <c r="H276" s="382"/>
      <c r="I276" s="371"/>
      <c r="J276" s="382"/>
      <c r="K276" s="382"/>
      <c r="L276" s="382"/>
      <c r="M276" s="382"/>
      <c r="N276" s="373"/>
      <c r="O276" s="367"/>
    </row>
    <row r="277" spans="1:15" ht="49.5" customHeight="1">
      <c r="A277" s="355">
        <v>268</v>
      </c>
      <c r="B277" s="395"/>
      <c r="C277" s="395"/>
      <c r="D277" s="395"/>
      <c r="E277" s="382"/>
      <c r="F277" s="382"/>
      <c r="G277" s="382"/>
      <c r="H277" s="382"/>
      <c r="I277" s="371"/>
      <c r="J277" s="382"/>
      <c r="K277" s="382"/>
      <c r="L277" s="382"/>
      <c r="M277" s="382"/>
      <c r="N277" s="373"/>
      <c r="O277" s="367"/>
    </row>
    <row r="278" spans="1:15" ht="49.5" customHeight="1">
      <c r="A278" s="355">
        <v>269</v>
      </c>
      <c r="B278" s="395"/>
      <c r="C278" s="395"/>
      <c r="D278" s="395"/>
      <c r="E278" s="382"/>
      <c r="F278" s="382"/>
      <c r="G278" s="382"/>
      <c r="H278" s="382"/>
      <c r="I278" s="371"/>
      <c r="J278" s="382"/>
      <c r="K278" s="382"/>
      <c r="L278" s="382"/>
      <c r="M278" s="382"/>
      <c r="N278" s="373"/>
      <c r="O278" s="367"/>
    </row>
    <row r="279" spans="1:15" ht="49.5" customHeight="1">
      <c r="A279" s="355">
        <v>270</v>
      </c>
      <c r="B279" s="395"/>
      <c r="C279" s="395"/>
      <c r="D279" s="395"/>
      <c r="E279" s="382"/>
      <c r="F279" s="382"/>
      <c r="G279" s="382"/>
      <c r="H279" s="382"/>
      <c r="I279" s="371"/>
      <c r="J279" s="382"/>
      <c r="K279" s="382"/>
      <c r="L279" s="382"/>
      <c r="M279" s="382"/>
      <c r="N279" s="373"/>
      <c r="O279" s="367"/>
    </row>
    <row r="280" spans="1:15" ht="49.5" customHeight="1">
      <c r="A280" s="355">
        <v>271</v>
      </c>
      <c r="B280" s="395"/>
      <c r="C280" s="395"/>
      <c r="D280" s="395"/>
      <c r="E280" s="382"/>
      <c r="F280" s="382"/>
      <c r="G280" s="382"/>
      <c r="H280" s="382"/>
      <c r="I280" s="371"/>
      <c r="J280" s="382"/>
      <c r="K280" s="382"/>
      <c r="L280" s="382"/>
      <c r="M280" s="382"/>
      <c r="N280" s="373"/>
      <c r="O280" s="367"/>
    </row>
    <row r="281" spans="1:15" ht="49.5" customHeight="1">
      <c r="A281" s="355">
        <v>272</v>
      </c>
      <c r="B281" s="395"/>
      <c r="C281" s="395"/>
      <c r="D281" s="395"/>
      <c r="E281" s="382"/>
      <c r="F281" s="382"/>
      <c r="G281" s="382"/>
      <c r="H281" s="382"/>
      <c r="I281" s="371"/>
      <c r="J281" s="382"/>
      <c r="K281" s="382"/>
      <c r="L281" s="382"/>
      <c r="M281" s="382"/>
      <c r="N281" s="373"/>
      <c r="O281" s="367"/>
    </row>
    <row r="282" spans="1:15" ht="49.5" customHeight="1">
      <c r="A282" s="355">
        <v>273</v>
      </c>
      <c r="B282" s="395"/>
      <c r="C282" s="395"/>
      <c r="D282" s="395"/>
      <c r="E282" s="382"/>
      <c r="F282" s="382"/>
      <c r="G282" s="382"/>
      <c r="H282" s="382"/>
      <c r="I282" s="371"/>
      <c r="J282" s="382"/>
      <c r="K282" s="382"/>
      <c r="L282" s="382"/>
      <c r="M282" s="382"/>
      <c r="N282" s="373"/>
      <c r="O282" s="367"/>
    </row>
    <row r="283" spans="1:15" ht="49.5" customHeight="1">
      <c r="A283" s="355">
        <v>274</v>
      </c>
      <c r="B283" s="395"/>
      <c r="C283" s="395"/>
      <c r="D283" s="395"/>
      <c r="E283" s="382"/>
      <c r="F283" s="382"/>
      <c r="G283" s="382"/>
      <c r="H283" s="382"/>
      <c r="I283" s="371"/>
      <c r="J283" s="382"/>
      <c r="K283" s="382"/>
      <c r="L283" s="382"/>
      <c r="M283" s="382"/>
      <c r="N283" s="373"/>
      <c r="O283" s="367"/>
    </row>
    <row r="284" spans="1:15" ht="49.5" customHeight="1">
      <c r="A284" s="355">
        <v>275</v>
      </c>
      <c r="B284" s="395"/>
      <c r="C284" s="395"/>
      <c r="D284" s="395"/>
      <c r="E284" s="382"/>
      <c r="F284" s="382"/>
      <c r="G284" s="382"/>
      <c r="H284" s="382"/>
      <c r="I284" s="371"/>
      <c r="J284" s="382"/>
      <c r="K284" s="382"/>
      <c r="L284" s="382"/>
      <c r="M284" s="382"/>
      <c r="N284" s="373"/>
      <c r="O284" s="367"/>
    </row>
    <row r="285" spans="1:15" ht="49.5" customHeight="1">
      <c r="A285" s="355">
        <v>276</v>
      </c>
      <c r="B285" s="395"/>
      <c r="C285" s="395"/>
      <c r="D285" s="395"/>
      <c r="E285" s="382"/>
      <c r="F285" s="382"/>
      <c r="G285" s="382"/>
      <c r="H285" s="382"/>
      <c r="I285" s="371"/>
      <c r="J285" s="382"/>
      <c r="K285" s="382"/>
      <c r="L285" s="382"/>
      <c r="M285" s="382"/>
      <c r="N285" s="373"/>
      <c r="O285" s="367"/>
    </row>
    <row r="286" spans="1:15" ht="49.5" customHeight="1">
      <c r="A286" s="355">
        <v>277</v>
      </c>
      <c r="B286" s="395"/>
      <c r="C286" s="395"/>
      <c r="D286" s="395"/>
      <c r="E286" s="382"/>
      <c r="F286" s="382"/>
      <c r="G286" s="382"/>
      <c r="H286" s="382"/>
      <c r="I286" s="371"/>
      <c r="J286" s="382"/>
      <c r="K286" s="382"/>
      <c r="L286" s="382"/>
      <c r="M286" s="382"/>
      <c r="N286" s="373"/>
      <c r="O286" s="367"/>
    </row>
    <row r="287" spans="1:15" ht="49.5" customHeight="1">
      <c r="A287" s="355">
        <v>278</v>
      </c>
      <c r="B287" s="395"/>
      <c r="C287" s="395"/>
      <c r="D287" s="395"/>
      <c r="E287" s="382"/>
      <c r="F287" s="382"/>
      <c r="G287" s="382"/>
      <c r="H287" s="382"/>
      <c r="I287" s="371"/>
      <c r="J287" s="382"/>
      <c r="K287" s="382"/>
      <c r="L287" s="382"/>
      <c r="M287" s="382"/>
      <c r="N287" s="373"/>
      <c r="O287" s="367"/>
    </row>
    <row r="288" spans="1:15" ht="49.5" customHeight="1">
      <c r="A288" s="355">
        <v>279</v>
      </c>
      <c r="B288" s="395"/>
      <c r="C288" s="395"/>
      <c r="D288" s="395"/>
      <c r="E288" s="382"/>
      <c r="F288" s="382"/>
      <c r="G288" s="382"/>
      <c r="H288" s="382"/>
      <c r="I288" s="371"/>
      <c r="J288" s="382"/>
      <c r="K288" s="382"/>
      <c r="L288" s="382"/>
      <c r="M288" s="382"/>
      <c r="N288" s="373"/>
      <c r="O288" s="367"/>
    </row>
    <row r="289" spans="1:15" ht="49.5" customHeight="1">
      <c r="A289" s="355">
        <v>280</v>
      </c>
      <c r="B289" s="395"/>
      <c r="C289" s="395"/>
      <c r="D289" s="395"/>
      <c r="E289" s="382"/>
      <c r="F289" s="382"/>
      <c r="G289" s="382"/>
      <c r="H289" s="382"/>
      <c r="I289" s="371"/>
      <c r="J289" s="382"/>
      <c r="K289" s="382"/>
      <c r="L289" s="382"/>
      <c r="M289" s="382"/>
      <c r="N289" s="373"/>
      <c r="O289" s="367"/>
    </row>
    <row r="290" spans="1:15" ht="49.5" customHeight="1">
      <c r="A290" s="355">
        <v>281</v>
      </c>
      <c r="B290" s="395"/>
      <c r="C290" s="395"/>
      <c r="D290" s="395"/>
      <c r="E290" s="382"/>
      <c r="F290" s="382"/>
      <c r="G290" s="382"/>
      <c r="H290" s="382"/>
      <c r="I290" s="371"/>
      <c r="J290" s="382"/>
      <c r="K290" s="382"/>
      <c r="L290" s="382"/>
      <c r="M290" s="382"/>
      <c r="N290" s="373"/>
      <c r="O290" s="367"/>
    </row>
    <row r="291" spans="1:15" ht="49.5" customHeight="1">
      <c r="A291" s="355">
        <v>282</v>
      </c>
      <c r="B291" s="395"/>
      <c r="C291" s="395"/>
      <c r="D291" s="395"/>
      <c r="E291" s="382"/>
      <c r="F291" s="382"/>
      <c r="G291" s="382"/>
      <c r="H291" s="382"/>
      <c r="I291" s="371"/>
      <c r="J291" s="382"/>
      <c r="K291" s="382"/>
      <c r="L291" s="382"/>
      <c r="M291" s="382"/>
      <c r="N291" s="373"/>
      <c r="O291" s="367"/>
    </row>
    <row r="292" spans="1:15" ht="49.5" customHeight="1">
      <c r="A292" s="355">
        <v>283</v>
      </c>
      <c r="B292" s="395"/>
      <c r="C292" s="395"/>
      <c r="D292" s="395"/>
      <c r="E292" s="382"/>
      <c r="F292" s="382"/>
      <c r="G292" s="382"/>
      <c r="H292" s="382"/>
      <c r="I292" s="371"/>
      <c r="J292" s="382"/>
      <c r="K292" s="382"/>
      <c r="L292" s="382"/>
      <c r="M292" s="382"/>
      <c r="N292" s="373"/>
      <c r="O292" s="367"/>
    </row>
    <row r="293" spans="1:15" ht="49.5" customHeight="1">
      <c r="A293" s="355">
        <v>284</v>
      </c>
      <c r="B293" s="395"/>
      <c r="C293" s="395"/>
      <c r="D293" s="395"/>
      <c r="E293" s="382"/>
      <c r="F293" s="382"/>
      <c r="G293" s="382"/>
      <c r="H293" s="382"/>
      <c r="I293" s="371"/>
      <c r="J293" s="382"/>
      <c r="K293" s="382"/>
      <c r="L293" s="382"/>
      <c r="M293" s="382"/>
      <c r="N293" s="373"/>
      <c r="O293" s="367"/>
    </row>
    <row r="294" spans="1:15" ht="49.5" customHeight="1">
      <c r="A294" s="355">
        <v>285</v>
      </c>
      <c r="B294" s="395"/>
      <c r="C294" s="395"/>
      <c r="D294" s="395"/>
      <c r="E294" s="382"/>
      <c r="F294" s="382"/>
      <c r="G294" s="382"/>
      <c r="H294" s="382"/>
      <c r="I294" s="371"/>
      <c r="J294" s="382"/>
      <c r="K294" s="382"/>
      <c r="L294" s="382"/>
      <c r="M294" s="382"/>
      <c r="N294" s="373"/>
      <c r="O294" s="367"/>
    </row>
    <row r="295" spans="1:15" ht="49.5" customHeight="1">
      <c r="A295" s="355">
        <v>286</v>
      </c>
      <c r="B295" s="395"/>
      <c r="C295" s="395"/>
      <c r="D295" s="395"/>
      <c r="E295" s="382"/>
      <c r="F295" s="382"/>
      <c r="G295" s="382"/>
      <c r="H295" s="382"/>
      <c r="I295" s="371"/>
      <c r="J295" s="382"/>
      <c r="K295" s="382"/>
      <c r="L295" s="382"/>
      <c r="M295" s="382"/>
      <c r="N295" s="373"/>
      <c r="O295" s="367"/>
    </row>
    <row r="296" spans="1:15" ht="49.5" customHeight="1">
      <c r="A296" s="355">
        <v>287</v>
      </c>
      <c r="B296" s="395"/>
      <c r="C296" s="395"/>
      <c r="D296" s="395"/>
      <c r="E296" s="382"/>
      <c r="F296" s="382"/>
      <c r="G296" s="382"/>
      <c r="H296" s="382"/>
      <c r="I296" s="371"/>
      <c r="J296" s="382"/>
      <c r="K296" s="382"/>
      <c r="L296" s="382"/>
      <c r="M296" s="382"/>
      <c r="N296" s="373"/>
      <c r="O296" s="367"/>
    </row>
    <row r="297" spans="1:15" ht="49.5" customHeight="1">
      <c r="A297" s="355">
        <v>288</v>
      </c>
      <c r="B297" s="395"/>
      <c r="C297" s="395"/>
      <c r="D297" s="395"/>
      <c r="E297" s="382"/>
      <c r="F297" s="382"/>
      <c r="G297" s="382"/>
      <c r="H297" s="382"/>
      <c r="I297" s="371"/>
      <c r="J297" s="382"/>
      <c r="K297" s="382"/>
      <c r="L297" s="382"/>
      <c r="M297" s="382"/>
      <c r="N297" s="373"/>
      <c r="O297" s="367"/>
    </row>
    <row r="298" spans="1:15" ht="49.5" customHeight="1">
      <c r="A298" s="355">
        <v>289</v>
      </c>
      <c r="B298" s="395"/>
      <c r="C298" s="395"/>
      <c r="D298" s="395"/>
      <c r="E298" s="382"/>
      <c r="F298" s="382"/>
      <c r="G298" s="382"/>
      <c r="H298" s="382"/>
      <c r="I298" s="371"/>
      <c r="J298" s="382"/>
      <c r="K298" s="382"/>
      <c r="L298" s="382"/>
      <c r="M298" s="382"/>
      <c r="N298" s="373"/>
      <c r="O298" s="367"/>
    </row>
    <row r="299" spans="1:15" ht="49.5" customHeight="1">
      <c r="A299" s="355">
        <v>290</v>
      </c>
      <c r="B299" s="395"/>
      <c r="C299" s="395"/>
      <c r="D299" s="395"/>
      <c r="E299" s="382"/>
      <c r="F299" s="382"/>
      <c r="G299" s="382"/>
      <c r="H299" s="382"/>
      <c r="I299" s="371"/>
      <c r="J299" s="382"/>
      <c r="K299" s="382"/>
      <c r="L299" s="382"/>
      <c r="M299" s="382"/>
      <c r="N299" s="373"/>
      <c r="O299" s="367"/>
    </row>
    <row r="300" spans="1:15" ht="49.5" customHeight="1">
      <c r="A300" s="355">
        <v>291</v>
      </c>
      <c r="B300" s="395"/>
      <c r="C300" s="395"/>
      <c r="D300" s="395"/>
      <c r="E300" s="382"/>
      <c r="F300" s="382"/>
      <c r="G300" s="382"/>
      <c r="H300" s="382"/>
      <c r="I300" s="371"/>
      <c r="J300" s="382"/>
      <c r="K300" s="382"/>
      <c r="L300" s="382"/>
      <c r="M300" s="382"/>
      <c r="N300" s="373"/>
      <c r="O300" s="367"/>
    </row>
    <row r="301" spans="1:15" ht="49.5" customHeight="1">
      <c r="A301" s="355">
        <v>292</v>
      </c>
      <c r="B301" s="395"/>
      <c r="C301" s="395"/>
      <c r="D301" s="395"/>
      <c r="E301" s="382"/>
      <c r="F301" s="382"/>
      <c r="G301" s="382"/>
      <c r="H301" s="382"/>
      <c r="I301" s="371"/>
      <c r="J301" s="382"/>
      <c r="K301" s="382"/>
      <c r="L301" s="382"/>
      <c r="M301" s="382"/>
      <c r="N301" s="373"/>
      <c r="O301" s="367"/>
    </row>
    <row r="302" spans="1:15" ht="49.5" customHeight="1">
      <c r="A302" s="355">
        <v>293</v>
      </c>
      <c r="B302" s="395"/>
      <c r="C302" s="395"/>
      <c r="D302" s="395"/>
      <c r="E302" s="382"/>
      <c r="F302" s="382"/>
      <c r="G302" s="382"/>
      <c r="H302" s="382"/>
      <c r="I302" s="371"/>
      <c r="J302" s="382"/>
      <c r="K302" s="382"/>
      <c r="L302" s="382"/>
      <c r="M302" s="382"/>
      <c r="N302" s="373"/>
      <c r="O302" s="367"/>
    </row>
    <row r="303" spans="1:15" ht="49.5" customHeight="1">
      <c r="A303" s="355">
        <v>294</v>
      </c>
      <c r="B303" s="395"/>
      <c r="C303" s="395"/>
      <c r="D303" s="395"/>
      <c r="E303" s="382"/>
      <c r="F303" s="382"/>
      <c r="G303" s="382"/>
      <c r="H303" s="382"/>
      <c r="I303" s="371"/>
      <c r="J303" s="382"/>
      <c r="K303" s="382"/>
      <c r="L303" s="382"/>
      <c r="M303" s="382"/>
      <c r="N303" s="373"/>
      <c r="O303" s="367"/>
    </row>
    <row r="304" spans="1:15" ht="49.5" customHeight="1">
      <c r="A304" s="355">
        <v>295</v>
      </c>
      <c r="B304" s="395"/>
      <c r="C304" s="395"/>
      <c r="D304" s="395"/>
      <c r="E304" s="382"/>
      <c r="F304" s="382"/>
      <c r="G304" s="382"/>
      <c r="H304" s="382"/>
      <c r="I304" s="371"/>
      <c r="J304" s="382"/>
      <c r="K304" s="382"/>
      <c r="L304" s="382"/>
      <c r="M304" s="382"/>
      <c r="N304" s="373"/>
      <c r="O304" s="367"/>
    </row>
    <row r="305" spans="1:15" ht="49.5" customHeight="1">
      <c r="A305" s="355">
        <v>296</v>
      </c>
      <c r="B305" s="395"/>
      <c r="C305" s="395"/>
      <c r="D305" s="395"/>
      <c r="E305" s="382"/>
      <c r="F305" s="382"/>
      <c r="G305" s="382"/>
      <c r="H305" s="382"/>
      <c r="I305" s="371"/>
      <c r="J305" s="382"/>
      <c r="K305" s="382"/>
      <c r="L305" s="382"/>
      <c r="M305" s="382"/>
      <c r="N305" s="373"/>
      <c r="O305" s="367"/>
    </row>
    <row r="306" spans="1:15" ht="49.5" customHeight="1">
      <c r="A306" s="355">
        <v>297</v>
      </c>
      <c r="B306" s="395"/>
      <c r="C306" s="395"/>
      <c r="D306" s="395"/>
      <c r="E306" s="382"/>
      <c r="F306" s="382"/>
      <c r="G306" s="382"/>
      <c r="H306" s="382"/>
      <c r="I306" s="371"/>
      <c r="J306" s="382"/>
      <c r="K306" s="382"/>
      <c r="L306" s="382"/>
      <c r="M306" s="382"/>
      <c r="N306" s="373"/>
      <c r="O306" s="367"/>
    </row>
    <row r="307" spans="1:15" ht="49.5" customHeight="1">
      <c r="A307" s="355">
        <v>298</v>
      </c>
      <c r="B307" s="395"/>
      <c r="C307" s="395"/>
      <c r="D307" s="395"/>
      <c r="E307" s="382"/>
      <c r="F307" s="382"/>
      <c r="G307" s="382"/>
      <c r="H307" s="382"/>
      <c r="I307" s="371"/>
      <c r="J307" s="382"/>
      <c r="K307" s="382"/>
      <c r="L307" s="382"/>
      <c r="M307" s="382"/>
      <c r="N307" s="373"/>
      <c r="O307" s="367"/>
    </row>
    <row r="308" spans="1:15" ht="49.5" customHeight="1">
      <c r="A308" s="355">
        <v>299</v>
      </c>
      <c r="B308" s="395"/>
      <c r="C308" s="395"/>
      <c r="D308" s="395"/>
      <c r="E308" s="382"/>
      <c r="F308" s="382"/>
      <c r="G308" s="382"/>
      <c r="H308" s="382"/>
      <c r="I308" s="371"/>
      <c r="J308" s="382"/>
      <c r="K308" s="382"/>
      <c r="L308" s="382"/>
      <c r="M308" s="382"/>
      <c r="N308" s="373"/>
      <c r="O308" s="367"/>
    </row>
    <row r="309" spans="1:15" ht="49.5" customHeight="1">
      <c r="A309" s="355">
        <v>300</v>
      </c>
      <c r="B309" s="395"/>
      <c r="C309" s="395"/>
      <c r="D309" s="395"/>
      <c r="E309" s="382"/>
      <c r="F309" s="382"/>
      <c r="G309" s="382"/>
      <c r="H309" s="382"/>
      <c r="I309" s="371"/>
      <c r="J309" s="382"/>
      <c r="K309" s="382"/>
      <c r="L309" s="382"/>
      <c r="M309" s="382"/>
      <c r="N309" s="373"/>
      <c r="O309" s="367"/>
    </row>
    <row r="310" spans="1:15" ht="49.5" customHeight="1">
      <c r="E310" s="297"/>
      <c r="F310" s="297"/>
      <c r="G310" s="297"/>
      <c r="H310" s="297"/>
      <c r="I310" s="353"/>
      <c r="J310" s="297"/>
      <c r="K310" s="297"/>
      <c r="L310" s="297"/>
      <c r="M310" s="297"/>
      <c r="N310" s="297"/>
      <c r="O310" s="317"/>
    </row>
    <row r="311" spans="1:15" ht="14.25" customHeight="1">
      <c r="E311" s="297"/>
      <c r="F311" s="297"/>
      <c r="G311" s="297"/>
      <c r="H311" s="297"/>
      <c r="I311" s="353"/>
      <c r="J311" s="297"/>
      <c r="K311" s="297"/>
      <c r="L311" s="297"/>
      <c r="M311" s="297"/>
      <c r="N311" s="297"/>
      <c r="O311" s="317"/>
    </row>
    <row r="312" spans="1:15" ht="14.25" customHeight="1">
      <c r="E312" s="297"/>
      <c r="F312" s="297"/>
      <c r="G312" s="297"/>
      <c r="H312" s="297"/>
      <c r="I312" s="353"/>
      <c r="J312" s="297"/>
      <c r="K312" s="297"/>
      <c r="L312" s="297"/>
      <c r="M312" s="297"/>
      <c r="N312" s="297"/>
      <c r="O312" s="317"/>
    </row>
    <row r="313" spans="1:15" ht="14.25" customHeight="1">
      <c r="E313" s="297"/>
      <c r="F313" s="297"/>
      <c r="G313" s="297"/>
      <c r="H313" s="297"/>
      <c r="I313" s="353"/>
      <c r="J313" s="297"/>
      <c r="K313" s="297"/>
      <c r="L313" s="297"/>
      <c r="M313" s="297"/>
      <c r="N313" s="297"/>
      <c r="O313" s="317"/>
    </row>
    <row r="314" spans="1:15" ht="14.25" customHeight="1">
      <c r="E314" s="297"/>
      <c r="F314" s="297"/>
      <c r="G314" s="297"/>
      <c r="H314" s="297"/>
      <c r="I314" s="353"/>
      <c r="J314" s="297"/>
      <c r="K314" s="297"/>
      <c r="L314" s="297"/>
      <c r="M314" s="297"/>
      <c r="N314" s="297"/>
      <c r="O314" s="317"/>
    </row>
    <row r="315" spans="1:15" ht="14.25" customHeight="1">
      <c r="E315" s="297"/>
      <c r="F315" s="297"/>
      <c r="G315" s="297"/>
      <c r="H315" s="297"/>
      <c r="I315" s="353"/>
      <c r="J315" s="297"/>
      <c r="K315" s="297"/>
      <c r="L315" s="297"/>
      <c r="M315" s="297"/>
      <c r="N315" s="297"/>
      <c r="O315" s="317"/>
    </row>
    <row r="316" spans="1:15" ht="14.25" customHeight="1">
      <c r="E316" s="297"/>
      <c r="F316" s="297"/>
      <c r="G316" s="297"/>
      <c r="H316" s="297"/>
      <c r="I316" s="353"/>
      <c r="J316" s="297"/>
      <c r="K316" s="297"/>
      <c r="L316" s="297"/>
      <c r="M316" s="297"/>
      <c r="N316" s="297"/>
      <c r="O316" s="317"/>
    </row>
    <row r="317" spans="1:15" ht="14.25" customHeight="1">
      <c r="E317" s="297"/>
      <c r="F317" s="297"/>
      <c r="G317" s="297"/>
      <c r="H317" s="297"/>
      <c r="I317" s="353"/>
      <c r="J317" s="297"/>
      <c r="K317" s="297"/>
      <c r="L317" s="297"/>
      <c r="M317" s="297"/>
      <c r="N317" s="297"/>
      <c r="O317" s="317"/>
    </row>
    <row r="318" spans="1:15" ht="14.25" customHeight="1">
      <c r="E318" s="297"/>
      <c r="F318" s="297"/>
      <c r="G318" s="297"/>
      <c r="H318" s="297"/>
      <c r="I318" s="353"/>
      <c r="J318" s="297"/>
      <c r="K318" s="297"/>
      <c r="L318" s="297"/>
      <c r="M318" s="297"/>
      <c r="N318" s="297"/>
      <c r="O318" s="317"/>
    </row>
    <row r="319" spans="1:15" ht="14.25" customHeight="1">
      <c r="E319" s="297"/>
      <c r="F319" s="297"/>
      <c r="G319" s="297"/>
      <c r="H319" s="297"/>
      <c r="I319" s="353"/>
      <c r="J319" s="297"/>
      <c r="K319" s="297"/>
      <c r="L319" s="297"/>
      <c r="M319" s="297"/>
      <c r="N319" s="297"/>
      <c r="O319" s="317"/>
    </row>
    <row r="320" spans="1:15" ht="14.25" customHeight="1">
      <c r="E320" s="297"/>
      <c r="F320" s="297"/>
      <c r="G320" s="297"/>
      <c r="H320" s="297"/>
      <c r="I320" s="353"/>
      <c r="J320" s="297"/>
      <c r="K320" s="297"/>
      <c r="L320" s="297"/>
      <c r="M320" s="297"/>
      <c r="N320" s="297"/>
      <c r="O320" s="317"/>
    </row>
    <row r="321" spans="5:15" ht="14.25" customHeight="1">
      <c r="E321" s="297"/>
      <c r="F321" s="297"/>
      <c r="G321" s="297"/>
      <c r="H321" s="297"/>
      <c r="I321" s="353"/>
      <c r="J321" s="297"/>
      <c r="K321" s="297"/>
      <c r="L321" s="297"/>
      <c r="M321" s="297"/>
      <c r="N321" s="297"/>
      <c r="O321" s="317"/>
    </row>
    <row r="322" spans="5:15" ht="14.25" customHeight="1">
      <c r="E322" s="297"/>
      <c r="F322" s="297"/>
      <c r="G322" s="297"/>
      <c r="H322" s="297"/>
      <c r="I322" s="353"/>
      <c r="J322" s="297"/>
      <c r="K322" s="297"/>
      <c r="L322" s="297"/>
      <c r="M322" s="297"/>
      <c r="N322" s="297"/>
      <c r="O322" s="317"/>
    </row>
    <row r="323" spans="5:15" ht="14.25" customHeight="1">
      <c r="E323" s="297"/>
      <c r="F323" s="297"/>
      <c r="G323" s="297"/>
      <c r="H323" s="297"/>
      <c r="I323" s="353"/>
      <c r="J323" s="297"/>
      <c r="K323" s="297"/>
      <c r="L323" s="297"/>
      <c r="M323" s="297"/>
      <c r="N323" s="297"/>
      <c r="O323" s="317"/>
    </row>
    <row r="324" spans="5:15" ht="14.25" customHeight="1">
      <c r="E324" s="297"/>
      <c r="F324" s="297"/>
      <c r="G324" s="297"/>
      <c r="H324" s="297"/>
      <c r="I324" s="353"/>
      <c r="J324" s="297"/>
      <c r="K324" s="297"/>
      <c r="L324" s="297"/>
      <c r="M324" s="297"/>
      <c r="N324" s="297"/>
      <c r="O324" s="317"/>
    </row>
    <row r="325" spans="5:15" ht="14.25" customHeight="1">
      <c r="E325" s="297"/>
      <c r="F325" s="297"/>
      <c r="G325" s="297"/>
      <c r="H325" s="297"/>
      <c r="I325" s="353"/>
      <c r="J325" s="297"/>
      <c r="K325" s="297"/>
      <c r="L325" s="297"/>
      <c r="M325" s="297"/>
      <c r="N325" s="297"/>
      <c r="O325" s="317"/>
    </row>
    <row r="326" spans="5:15" ht="14.25" customHeight="1">
      <c r="E326" s="297"/>
      <c r="F326" s="297"/>
      <c r="G326" s="297"/>
      <c r="H326" s="297"/>
      <c r="I326" s="353"/>
      <c r="J326" s="297"/>
      <c r="K326" s="297"/>
      <c r="L326" s="297"/>
      <c r="M326" s="297"/>
      <c r="N326" s="297"/>
      <c r="O326" s="317"/>
    </row>
    <row r="327" spans="5:15" ht="14.25" customHeight="1">
      <c r="E327" s="297"/>
      <c r="F327" s="297"/>
      <c r="G327" s="297"/>
      <c r="H327" s="297"/>
      <c r="I327" s="353"/>
      <c r="J327" s="297"/>
      <c r="K327" s="297"/>
      <c r="L327" s="297"/>
      <c r="M327" s="297"/>
      <c r="N327" s="297"/>
      <c r="O327" s="317"/>
    </row>
    <row r="328" spans="5:15" ht="14.25" customHeight="1">
      <c r="E328" s="297"/>
      <c r="F328" s="297"/>
      <c r="G328" s="297"/>
      <c r="H328" s="297"/>
      <c r="I328" s="353"/>
      <c r="J328" s="297"/>
      <c r="K328" s="297"/>
      <c r="L328" s="297"/>
      <c r="M328" s="297"/>
      <c r="N328" s="297"/>
      <c r="O328" s="317"/>
    </row>
    <row r="329" spans="5:15" ht="14.25" customHeight="1">
      <c r="E329" s="297"/>
      <c r="F329" s="297"/>
      <c r="G329" s="297"/>
      <c r="H329" s="297"/>
      <c r="I329" s="353"/>
      <c r="J329" s="297"/>
      <c r="K329" s="297"/>
      <c r="L329" s="297"/>
      <c r="M329" s="297"/>
      <c r="N329" s="297"/>
      <c r="O329" s="317"/>
    </row>
    <row r="330" spans="5:15" ht="14.25" customHeight="1">
      <c r="E330" s="297"/>
      <c r="F330" s="297"/>
      <c r="G330" s="297"/>
      <c r="H330" s="297"/>
      <c r="I330" s="353"/>
      <c r="J330" s="297"/>
      <c r="K330" s="297"/>
      <c r="L330" s="297"/>
      <c r="M330" s="297"/>
      <c r="N330" s="297"/>
      <c r="O330" s="317"/>
    </row>
    <row r="331" spans="5:15" ht="14.25" customHeight="1">
      <c r="E331" s="297"/>
      <c r="F331" s="297"/>
      <c r="G331" s="297"/>
      <c r="H331" s="297"/>
      <c r="I331" s="353"/>
      <c r="J331" s="297"/>
      <c r="K331" s="297"/>
      <c r="L331" s="297"/>
      <c r="M331" s="297"/>
      <c r="N331" s="297"/>
      <c r="O331" s="317"/>
    </row>
    <row r="332" spans="5:15" ht="14.25" customHeight="1">
      <c r="E332" s="297"/>
      <c r="F332" s="297"/>
      <c r="G332" s="297"/>
      <c r="H332" s="297"/>
      <c r="I332" s="353"/>
      <c r="J332" s="297"/>
      <c r="K332" s="297"/>
      <c r="L332" s="297"/>
      <c r="M332" s="297"/>
      <c r="N332" s="297"/>
      <c r="O332" s="317"/>
    </row>
    <row r="333" spans="5:15" ht="14.25" customHeight="1">
      <c r="E333" s="297"/>
      <c r="F333" s="297"/>
      <c r="G333" s="297"/>
      <c r="H333" s="297"/>
      <c r="I333" s="353"/>
      <c r="J333" s="297"/>
      <c r="K333" s="297"/>
      <c r="L333" s="297"/>
      <c r="M333" s="297"/>
      <c r="N333" s="297"/>
      <c r="O333" s="317"/>
    </row>
    <row r="334" spans="5:15" ht="14.25" customHeight="1">
      <c r="E334" s="297"/>
      <c r="F334" s="297"/>
      <c r="G334" s="297"/>
      <c r="H334" s="297"/>
      <c r="I334" s="353"/>
      <c r="J334" s="297"/>
      <c r="K334" s="297"/>
      <c r="L334" s="297"/>
      <c r="M334" s="297"/>
      <c r="N334" s="297"/>
      <c r="O334" s="317"/>
    </row>
    <row r="335" spans="5:15" ht="14.25" customHeight="1">
      <c r="E335" s="297"/>
      <c r="F335" s="297"/>
      <c r="G335" s="297"/>
      <c r="H335" s="297"/>
      <c r="I335" s="353"/>
      <c r="J335" s="297"/>
      <c r="K335" s="297"/>
      <c r="L335" s="297"/>
      <c r="M335" s="297"/>
      <c r="N335" s="297"/>
      <c r="O335" s="317"/>
    </row>
    <row r="336" spans="5:15" ht="14.25" customHeight="1">
      <c r="E336" s="297"/>
      <c r="F336" s="297"/>
      <c r="G336" s="297"/>
      <c r="H336" s="297"/>
      <c r="I336" s="353"/>
      <c r="J336" s="297"/>
      <c r="K336" s="297"/>
      <c r="L336" s="297"/>
      <c r="M336" s="297"/>
      <c r="N336" s="297"/>
      <c r="O336" s="317"/>
    </row>
    <row r="337" spans="5:15" ht="14.25" customHeight="1">
      <c r="E337" s="297"/>
      <c r="F337" s="297"/>
      <c r="G337" s="297"/>
      <c r="H337" s="297"/>
      <c r="I337" s="353"/>
      <c r="J337" s="297"/>
      <c r="K337" s="297"/>
      <c r="L337" s="297"/>
      <c r="M337" s="297"/>
      <c r="N337" s="297"/>
      <c r="O337" s="317"/>
    </row>
    <row r="338" spans="5:15" ht="14.25" customHeight="1">
      <c r="E338" s="297"/>
      <c r="F338" s="297"/>
      <c r="G338" s="297"/>
      <c r="H338" s="297"/>
      <c r="I338" s="353"/>
      <c r="J338" s="297"/>
      <c r="K338" s="297"/>
      <c r="L338" s="297"/>
      <c r="M338" s="297"/>
      <c r="N338" s="297"/>
      <c r="O338" s="317"/>
    </row>
    <row r="339" spans="5:15" ht="14.25" customHeight="1">
      <c r="E339" s="297"/>
      <c r="F339" s="297"/>
      <c r="G339" s="297"/>
      <c r="H339" s="297"/>
      <c r="I339" s="353"/>
      <c r="J339" s="297"/>
      <c r="K339" s="297"/>
      <c r="L339" s="297"/>
      <c r="M339" s="297"/>
      <c r="N339" s="297"/>
      <c r="O339" s="317"/>
    </row>
    <row r="340" spans="5:15" ht="14.25" customHeight="1">
      <c r="E340" s="297"/>
      <c r="F340" s="297"/>
      <c r="G340" s="297"/>
      <c r="H340" s="297"/>
      <c r="I340" s="353"/>
      <c r="J340" s="297"/>
      <c r="K340" s="297"/>
      <c r="L340" s="297"/>
      <c r="M340" s="297"/>
      <c r="N340" s="297"/>
      <c r="O340" s="317"/>
    </row>
    <row r="341" spans="5:15" ht="14.25" customHeight="1">
      <c r="E341" s="297"/>
      <c r="F341" s="297"/>
      <c r="G341" s="297"/>
      <c r="H341" s="297"/>
      <c r="I341" s="353"/>
      <c r="J341" s="297"/>
      <c r="K341" s="297"/>
      <c r="L341" s="297"/>
      <c r="M341" s="297"/>
      <c r="N341" s="297"/>
      <c r="O341" s="317"/>
    </row>
    <row r="342" spans="5:15" ht="14.25" customHeight="1">
      <c r="E342" s="297"/>
      <c r="F342" s="297"/>
      <c r="G342" s="297"/>
      <c r="H342" s="297"/>
      <c r="I342" s="353"/>
      <c r="J342" s="297"/>
      <c r="K342" s="297"/>
      <c r="L342" s="297"/>
      <c r="M342" s="297"/>
      <c r="N342" s="297"/>
      <c r="O342" s="317"/>
    </row>
    <row r="343" spans="5:15" ht="14.25" customHeight="1">
      <c r="E343" s="297"/>
      <c r="F343" s="297"/>
      <c r="G343" s="297"/>
      <c r="H343" s="297"/>
      <c r="I343" s="353"/>
      <c r="J343" s="297"/>
      <c r="K343" s="297"/>
      <c r="L343" s="297"/>
      <c r="M343" s="297"/>
      <c r="N343" s="297"/>
      <c r="O343" s="317"/>
    </row>
    <row r="344" spans="5:15" ht="14.25" customHeight="1">
      <c r="E344" s="297"/>
      <c r="F344" s="297"/>
      <c r="G344" s="297"/>
      <c r="H344" s="297"/>
      <c r="I344" s="353"/>
      <c r="J344" s="297"/>
      <c r="K344" s="297"/>
      <c r="L344" s="297"/>
      <c r="M344" s="297"/>
      <c r="N344" s="297"/>
      <c r="O344" s="317"/>
    </row>
    <row r="345" spans="5:15" ht="14.25" customHeight="1">
      <c r="E345" s="297"/>
      <c r="F345" s="297"/>
      <c r="G345" s="297"/>
      <c r="H345" s="297"/>
      <c r="I345" s="353"/>
      <c r="J345" s="297"/>
      <c r="K345" s="297"/>
      <c r="L345" s="297"/>
      <c r="M345" s="297"/>
      <c r="N345" s="297"/>
      <c r="O345" s="317"/>
    </row>
    <row r="346" spans="5:15" ht="14.25" customHeight="1">
      <c r="E346" s="297"/>
      <c r="F346" s="297"/>
      <c r="G346" s="297"/>
      <c r="H346" s="297"/>
      <c r="I346" s="353"/>
      <c r="J346" s="297"/>
      <c r="K346" s="297"/>
      <c r="L346" s="297"/>
      <c r="M346" s="297"/>
      <c r="N346" s="297"/>
      <c r="O346" s="317"/>
    </row>
    <row r="347" spans="5:15" ht="14.25" customHeight="1">
      <c r="E347" s="297"/>
      <c r="F347" s="297"/>
      <c r="G347" s="297"/>
      <c r="H347" s="297"/>
      <c r="I347" s="353"/>
      <c r="J347" s="297"/>
      <c r="K347" s="297"/>
      <c r="L347" s="297"/>
      <c r="M347" s="297"/>
      <c r="N347" s="297"/>
      <c r="O347" s="317"/>
    </row>
    <row r="348" spans="5:15" ht="14.25" customHeight="1">
      <c r="E348" s="297"/>
      <c r="F348" s="297"/>
      <c r="G348" s="297"/>
      <c r="H348" s="297"/>
      <c r="I348" s="353"/>
      <c r="J348" s="297"/>
      <c r="K348" s="297"/>
      <c r="L348" s="297"/>
      <c r="M348" s="297"/>
      <c r="N348" s="297"/>
      <c r="O348" s="317"/>
    </row>
    <row r="349" spans="5:15" ht="14.25" customHeight="1">
      <c r="E349" s="297"/>
      <c r="F349" s="297"/>
      <c r="G349" s="297"/>
      <c r="H349" s="297"/>
      <c r="I349" s="353"/>
      <c r="J349" s="297"/>
      <c r="K349" s="297"/>
      <c r="L349" s="297"/>
      <c r="M349" s="297"/>
      <c r="N349" s="297"/>
      <c r="O349" s="317"/>
    </row>
    <row r="350" spans="5:15" ht="14.25" customHeight="1">
      <c r="E350" s="297"/>
      <c r="F350" s="297"/>
      <c r="G350" s="297"/>
      <c r="H350" s="297"/>
      <c r="I350" s="353"/>
      <c r="J350" s="297"/>
      <c r="K350" s="297"/>
      <c r="L350" s="297"/>
      <c r="M350" s="297"/>
      <c r="N350" s="297"/>
      <c r="O350" s="317"/>
    </row>
    <row r="351" spans="5:15" ht="14.25" customHeight="1">
      <c r="E351" s="297"/>
      <c r="F351" s="297"/>
      <c r="G351" s="297"/>
      <c r="H351" s="297"/>
      <c r="I351" s="353"/>
      <c r="J351" s="297"/>
      <c r="K351" s="297"/>
      <c r="L351" s="297"/>
      <c r="M351" s="297"/>
      <c r="N351" s="297"/>
      <c r="O351" s="317"/>
    </row>
    <row r="352" spans="5:15" ht="14.25" customHeight="1">
      <c r="E352" s="297"/>
      <c r="F352" s="297"/>
      <c r="G352" s="297"/>
      <c r="H352" s="297"/>
      <c r="I352" s="353"/>
      <c r="J352" s="297"/>
      <c r="K352" s="297"/>
      <c r="L352" s="297"/>
      <c r="M352" s="297"/>
      <c r="N352" s="297"/>
      <c r="O352" s="317"/>
    </row>
    <row r="353" spans="5:15" ht="14.25" customHeight="1">
      <c r="E353" s="297"/>
      <c r="F353" s="297"/>
      <c r="G353" s="297"/>
      <c r="H353" s="297"/>
      <c r="I353" s="353"/>
      <c r="J353" s="297"/>
      <c r="K353" s="297"/>
      <c r="L353" s="297"/>
      <c r="M353" s="297"/>
      <c r="N353" s="297"/>
      <c r="O353" s="317"/>
    </row>
    <row r="354" spans="5:15" ht="14.25" customHeight="1">
      <c r="E354" s="297"/>
      <c r="F354" s="297"/>
      <c r="G354" s="297"/>
      <c r="H354" s="297"/>
      <c r="I354" s="353"/>
      <c r="J354" s="297"/>
      <c r="K354" s="297"/>
      <c r="L354" s="297"/>
      <c r="M354" s="297"/>
      <c r="N354" s="297"/>
      <c r="O354" s="317"/>
    </row>
    <row r="355" spans="5:15" ht="14.25" customHeight="1">
      <c r="E355" s="297"/>
      <c r="F355" s="297"/>
      <c r="G355" s="297"/>
      <c r="H355" s="297"/>
      <c r="I355" s="353"/>
      <c r="J355" s="297"/>
      <c r="K355" s="297"/>
      <c r="L355" s="297"/>
      <c r="M355" s="297"/>
      <c r="N355" s="297"/>
      <c r="O355" s="317"/>
    </row>
    <row r="356" spans="5:15" ht="14.25" customHeight="1">
      <c r="E356" s="297"/>
      <c r="F356" s="297"/>
      <c r="G356" s="297"/>
      <c r="H356" s="297"/>
      <c r="I356" s="353"/>
      <c r="J356" s="297"/>
      <c r="K356" s="297"/>
      <c r="L356" s="297"/>
      <c r="M356" s="297"/>
      <c r="N356" s="297"/>
      <c r="O356" s="317"/>
    </row>
    <row r="357" spans="5:15" ht="14.25" customHeight="1">
      <c r="E357" s="297"/>
      <c r="F357" s="297"/>
      <c r="G357" s="297"/>
      <c r="H357" s="297"/>
      <c r="I357" s="353"/>
      <c r="J357" s="297"/>
      <c r="K357" s="297"/>
      <c r="L357" s="297"/>
      <c r="M357" s="297"/>
      <c r="N357" s="297"/>
      <c r="O357" s="317"/>
    </row>
    <row r="358" spans="5:15" ht="14.25" customHeight="1">
      <c r="E358" s="297"/>
      <c r="F358" s="297"/>
      <c r="G358" s="297"/>
      <c r="H358" s="297"/>
      <c r="I358" s="353"/>
      <c r="J358" s="297"/>
      <c r="K358" s="297"/>
      <c r="L358" s="297"/>
      <c r="M358" s="297"/>
      <c r="N358" s="297"/>
      <c r="O358" s="317"/>
    </row>
    <row r="359" spans="5:15" ht="14.25" customHeight="1">
      <c r="E359" s="297"/>
      <c r="F359" s="297"/>
      <c r="G359" s="297"/>
      <c r="H359" s="297"/>
      <c r="I359" s="353"/>
      <c r="J359" s="297"/>
      <c r="K359" s="297"/>
      <c r="L359" s="297"/>
      <c r="M359" s="297"/>
      <c r="N359" s="297"/>
      <c r="O359" s="317"/>
    </row>
    <row r="360" spans="5:15" ht="14.25" customHeight="1">
      <c r="E360" s="297"/>
      <c r="F360" s="297"/>
      <c r="G360" s="297"/>
      <c r="H360" s="297"/>
      <c r="I360" s="353"/>
      <c r="J360" s="297"/>
      <c r="K360" s="297"/>
      <c r="L360" s="297"/>
      <c r="M360" s="297"/>
      <c r="N360" s="297"/>
      <c r="O360" s="317"/>
    </row>
    <row r="361" spans="5:15" ht="14.25" customHeight="1">
      <c r="E361" s="297"/>
      <c r="F361" s="297"/>
      <c r="G361" s="297"/>
      <c r="H361" s="297"/>
      <c r="I361" s="353"/>
      <c r="J361" s="297"/>
      <c r="K361" s="297"/>
      <c r="L361" s="297"/>
      <c r="M361" s="297"/>
      <c r="N361" s="297"/>
      <c r="O361" s="317"/>
    </row>
    <row r="362" spans="5:15" ht="14.25" customHeight="1">
      <c r="E362" s="297"/>
      <c r="F362" s="297"/>
      <c r="G362" s="297"/>
      <c r="H362" s="297"/>
      <c r="I362" s="353"/>
      <c r="J362" s="297"/>
      <c r="K362" s="297"/>
      <c r="L362" s="297"/>
      <c r="M362" s="297"/>
      <c r="N362" s="297"/>
      <c r="O362" s="317"/>
    </row>
    <row r="363" spans="5:15" ht="14.25" customHeight="1">
      <c r="E363" s="297"/>
      <c r="F363" s="297"/>
      <c r="G363" s="297"/>
      <c r="H363" s="297"/>
      <c r="I363" s="353"/>
      <c r="J363" s="297"/>
      <c r="K363" s="297"/>
      <c r="L363" s="297"/>
      <c r="M363" s="297"/>
      <c r="N363" s="297"/>
      <c r="O363" s="317"/>
    </row>
    <row r="364" spans="5:15" ht="14.25" customHeight="1">
      <c r="E364" s="297"/>
      <c r="F364" s="297"/>
      <c r="G364" s="297"/>
      <c r="H364" s="297"/>
      <c r="I364" s="353"/>
      <c r="J364" s="297"/>
      <c r="K364" s="297"/>
      <c r="L364" s="297"/>
      <c r="M364" s="297"/>
      <c r="N364" s="297"/>
      <c r="O364" s="317"/>
    </row>
    <row r="365" spans="5:15" ht="14.25" customHeight="1">
      <c r="E365" s="297"/>
      <c r="F365" s="297"/>
      <c r="G365" s="297"/>
      <c r="H365" s="297"/>
      <c r="I365" s="353"/>
      <c r="J365" s="297"/>
      <c r="K365" s="297"/>
      <c r="L365" s="297"/>
      <c r="M365" s="297"/>
      <c r="N365" s="297"/>
      <c r="O365" s="317"/>
    </row>
    <row r="366" spans="5:15" ht="14.25" customHeight="1">
      <c r="E366" s="297"/>
      <c r="F366" s="297"/>
      <c r="G366" s="297"/>
      <c r="H366" s="297"/>
      <c r="I366" s="353"/>
      <c r="J366" s="297"/>
      <c r="K366" s="297"/>
      <c r="L366" s="297"/>
      <c r="M366" s="297"/>
      <c r="N366" s="297"/>
      <c r="O366" s="317"/>
    </row>
    <row r="367" spans="5:15" ht="14.25" customHeight="1">
      <c r="E367" s="297"/>
      <c r="F367" s="297"/>
      <c r="G367" s="297"/>
      <c r="H367" s="297"/>
      <c r="I367" s="353"/>
      <c r="J367" s="297"/>
      <c r="K367" s="297"/>
      <c r="L367" s="297"/>
      <c r="M367" s="297"/>
      <c r="N367" s="297"/>
      <c r="O367" s="317"/>
    </row>
    <row r="368" spans="5:15" ht="14.25" customHeight="1">
      <c r="E368" s="297"/>
      <c r="F368" s="297"/>
      <c r="G368" s="297"/>
      <c r="H368" s="297"/>
      <c r="I368" s="353"/>
      <c r="J368" s="297"/>
      <c r="K368" s="297"/>
      <c r="L368" s="297"/>
      <c r="M368" s="297"/>
      <c r="N368" s="297"/>
      <c r="O368" s="317"/>
    </row>
    <row r="369" spans="5:15" ht="14.25" customHeight="1">
      <c r="E369" s="297"/>
      <c r="F369" s="297"/>
      <c r="G369" s="297"/>
      <c r="H369" s="297"/>
      <c r="I369" s="353"/>
      <c r="J369" s="297"/>
      <c r="K369" s="297"/>
      <c r="L369" s="297"/>
      <c r="M369" s="297"/>
      <c r="N369" s="297"/>
      <c r="O369" s="317"/>
    </row>
    <row r="370" spans="5:15" ht="14.25" customHeight="1">
      <c r="E370" s="297"/>
      <c r="F370" s="297"/>
      <c r="G370" s="297"/>
      <c r="H370" s="297"/>
      <c r="I370" s="353"/>
      <c r="J370" s="297"/>
      <c r="K370" s="297"/>
      <c r="L370" s="297"/>
      <c r="M370" s="297"/>
      <c r="N370" s="297"/>
      <c r="O370" s="317"/>
    </row>
    <row r="371" spans="5:15" ht="14.25" customHeight="1">
      <c r="E371" s="297"/>
      <c r="F371" s="297"/>
      <c r="G371" s="297"/>
      <c r="H371" s="297"/>
      <c r="I371" s="353"/>
      <c r="J371" s="297"/>
      <c r="K371" s="297"/>
      <c r="L371" s="297"/>
      <c r="M371" s="297"/>
      <c r="N371" s="297"/>
      <c r="O371" s="317"/>
    </row>
    <row r="372" spans="5:15" ht="14.25" customHeight="1">
      <c r="E372" s="297"/>
      <c r="F372" s="297"/>
      <c r="G372" s="297"/>
      <c r="H372" s="297"/>
      <c r="I372" s="353"/>
      <c r="J372" s="297"/>
      <c r="K372" s="297"/>
      <c r="L372" s="297"/>
      <c r="M372" s="297"/>
      <c r="N372" s="297"/>
      <c r="O372" s="317"/>
    </row>
    <row r="373" spans="5:15" ht="14.25" customHeight="1">
      <c r="E373" s="297"/>
      <c r="F373" s="297"/>
      <c r="G373" s="297"/>
      <c r="H373" s="297"/>
      <c r="I373" s="353"/>
      <c r="J373" s="297"/>
      <c r="K373" s="297"/>
      <c r="L373" s="297"/>
      <c r="M373" s="297"/>
      <c r="N373" s="297"/>
      <c r="O373" s="317"/>
    </row>
    <row r="374" spans="5:15" ht="14.25" customHeight="1">
      <c r="E374" s="297"/>
      <c r="F374" s="297"/>
      <c r="G374" s="297"/>
      <c r="H374" s="297"/>
      <c r="I374" s="353"/>
      <c r="J374" s="297"/>
      <c r="K374" s="297"/>
      <c r="L374" s="297"/>
      <c r="M374" s="297"/>
      <c r="N374" s="297"/>
      <c r="O374" s="317"/>
    </row>
    <row r="375" spans="5:15" ht="14.25" customHeight="1">
      <c r="E375" s="297"/>
      <c r="F375" s="297"/>
      <c r="G375" s="297"/>
      <c r="H375" s="297"/>
      <c r="I375" s="353"/>
      <c r="J375" s="297"/>
      <c r="K375" s="297"/>
      <c r="L375" s="297"/>
      <c r="M375" s="297"/>
      <c r="N375" s="297"/>
      <c r="O375" s="317"/>
    </row>
    <row r="376" spans="5:15" ht="14.25" customHeight="1">
      <c r="E376" s="297"/>
      <c r="F376" s="297"/>
      <c r="G376" s="297"/>
      <c r="H376" s="297"/>
      <c r="I376" s="353"/>
      <c r="J376" s="297"/>
      <c r="K376" s="297"/>
      <c r="L376" s="297"/>
      <c r="M376" s="297"/>
      <c r="N376" s="297"/>
      <c r="O376" s="317"/>
    </row>
    <row r="377" spans="5:15" ht="14.25" customHeight="1">
      <c r="E377" s="297"/>
      <c r="F377" s="297"/>
      <c r="G377" s="297"/>
      <c r="H377" s="297"/>
      <c r="I377" s="353"/>
      <c r="J377" s="297"/>
      <c r="K377" s="297"/>
      <c r="L377" s="297"/>
      <c r="M377" s="297"/>
      <c r="N377" s="297"/>
      <c r="O377" s="317"/>
    </row>
    <row r="378" spans="5:15" ht="14.25" customHeight="1">
      <c r="E378" s="297"/>
      <c r="F378" s="297"/>
      <c r="G378" s="297"/>
      <c r="H378" s="297"/>
      <c r="I378" s="353"/>
      <c r="J378" s="297"/>
      <c r="K378" s="297"/>
      <c r="L378" s="297"/>
      <c r="M378" s="297"/>
      <c r="N378" s="297"/>
      <c r="O378" s="317"/>
    </row>
    <row r="379" spans="5:15" ht="14.25" customHeight="1">
      <c r="E379" s="297"/>
      <c r="F379" s="297"/>
      <c r="G379" s="297"/>
      <c r="H379" s="297"/>
      <c r="I379" s="353"/>
      <c r="J379" s="297"/>
      <c r="K379" s="297"/>
      <c r="L379" s="297"/>
      <c r="M379" s="297"/>
      <c r="N379" s="297"/>
      <c r="O379" s="317"/>
    </row>
    <row r="380" spans="5:15" ht="14.25" customHeight="1">
      <c r="E380" s="297"/>
      <c r="F380" s="297"/>
      <c r="G380" s="297"/>
      <c r="H380" s="297"/>
      <c r="I380" s="353"/>
      <c r="J380" s="297"/>
      <c r="K380" s="297"/>
      <c r="L380" s="297"/>
      <c r="M380" s="297"/>
      <c r="N380" s="297"/>
      <c r="O380" s="317"/>
    </row>
    <row r="381" spans="5:15" ht="14.25" customHeight="1">
      <c r="E381" s="297"/>
      <c r="F381" s="297"/>
      <c r="G381" s="297"/>
      <c r="H381" s="297"/>
      <c r="I381" s="353"/>
      <c r="J381" s="297"/>
      <c r="K381" s="297"/>
      <c r="L381" s="297"/>
      <c r="M381" s="297"/>
      <c r="N381" s="297"/>
      <c r="O381" s="317"/>
    </row>
    <row r="382" spans="5:15" ht="14.25" customHeight="1">
      <c r="E382" s="297"/>
      <c r="F382" s="297"/>
      <c r="G382" s="297"/>
      <c r="H382" s="297"/>
      <c r="I382" s="353"/>
      <c r="J382" s="297"/>
      <c r="K382" s="297"/>
      <c r="L382" s="297"/>
      <c r="M382" s="297"/>
      <c r="N382" s="297"/>
      <c r="O382" s="317"/>
    </row>
    <row r="383" spans="5:15" ht="14.25" customHeight="1">
      <c r="E383" s="297"/>
      <c r="F383" s="297"/>
      <c r="G383" s="297"/>
      <c r="H383" s="297"/>
      <c r="I383" s="353"/>
      <c r="J383" s="297"/>
      <c r="K383" s="297"/>
      <c r="L383" s="297"/>
      <c r="M383" s="297"/>
      <c r="N383" s="297"/>
      <c r="O383" s="317"/>
    </row>
    <row r="384" spans="5:15" ht="14.25" customHeight="1">
      <c r="E384" s="297"/>
      <c r="F384" s="297"/>
      <c r="G384" s="297"/>
      <c r="H384" s="297"/>
      <c r="I384" s="353"/>
      <c r="J384" s="297"/>
      <c r="K384" s="297"/>
      <c r="L384" s="297"/>
      <c r="M384" s="297"/>
      <c r="N384" s="297"/>
      <c r="O384" s="317"/>
    </row>
    <row r="385" spans="5:15" ht="14.25" customHeight="1">
      <c r="E385" s="297"/>
      <c r="F385" s="297"/>
      <c r="G385" s="297"/>
      <c r="H385" s="297"/>
      <c r="I385" s="353"/>
      <c r="J385" s="297"/>
      <c r="K385" s="297"/>
      <c r="L385" s="297"/>
      <c r="M385" s="297"/>
      <c r="N385" s="297"/>
      <c r="O385" s="317"/>
    </row>
    <row r="386" spans="5:15" ht="14.25" customHeight="1">
      <c r="E386" s="297"/>
      <c r="F386" s="297"/>
      <c r="G386" s="297"/>
      <c r="H386" s="297"/>
      <c r="I386" s="353"/>
      <c r="J386" s="297"/>
      <c r="K386" s="297"/>
      <c r="L386" s="297"/>
      <c r="M386" s="297"/>
      <c r="N386" s="297"/>
      <c r="O386" s="317"/>
    </row>
    <row r="387" spans="5:15" ht="14.25" customHeight="1">
      <c r="E387" s="297"/>
      <c r="F387" s="297"/>
      <c r="G387" s="297"/>
      <c r="H387" s="297"/>
      <c r="I387" s="353"/>
      <c r="J387" s="297"/>
      <c r="K387" s="297"/>
      <c r="L387" s="297"/>
      <c r="M387" s="297"/>
      <c r="N387" s="297"/>
      <c r="O387" s="317"/>
    </row>
    <row r="388" spans="5:15" ht="14.25" customHeight="1">
      <c r="E388" s="297"/>
      <c r="F388" s="297"/>
      <c r="G388" s="297"/>
      <c r="H388" s="297"/>
      <c r="I388" s="353"/>
      <c r="J388" s="297"/>
      <c r="K388" s="297"/>
      <c r="L388" s="297"/>
      <c r="M388" s="297"/>
      <c r="N388" s="297"/>
      <c r="O388" s="317"/>
    </row>
    <row r="389" spans="5:15" ht="14.25" customHeight="1">
      <c r="E389" s="297"/>
      <c r="F389" s="297"/>
      <c r="G389" s="297"/>
      <c r="H389" s="297"/>
      <c r="I389" s="353"/>
      <c r="J389" s="297"/>
      <c r="K389" s="297"/>
      <c r="L389" s="297"/>
      <c r="M389" s="297"/>
      <c r="N389" s="297"/>
      <c r="O389" s="317"/>
    </row>
    <row r="390" spans="5:15" ht="14.25" customHeight="1">
      <c r="E390" s="297"/>
      <c r="F390" s="297"/>
      <c r="G390" s="297"/>
      <c r="H390" s="297"/>
      <c r="I390" s="353"/>
      <c r="J390" s="297"/>
      <c r="K390" s="297"/>
      <c r="L390" s="297"/>
      <c r="M390" s="297"/>
      <c r="N390" s="297"/>
      <c r="O390" s="317"/>
    </row>
    <row r="391" spans="5:15" ht="14.25" customHeight="1">
      <c r="E391" s="297"/>
      <c r="F391" s="297"/>
      <c r="G391" s="297"/>
      <c r="H391" s="297"/>
      <c r="I391" s="353"/>
      <c r="J391" s="297"/>
      <c r="K391" s="297"/>
      <c r="L391" s="297"/>
      <c r="M391" s="297"/>
      <c r="N391" s="297"/>
      <c r="O391" s="317"/>
    </row>
    <row r="392" spans="5:15" ht="14.25" customHeight="1">
      <c r="E392" s="297"/>
      <c r="F392" s="297"/>
      <c r="G392" s="297"/>
      <c r="H392" s="297"/>
      <c r="I392" s="353"/>
      <c r="J392" s="297"/>
      <c r="K392" s="297"/>
      <c r="L392" s="297"/>
      <c r="M392" s="297"/>
      <c r="N392" s="297"/>
      <c r="O392" s="317"/>
    </row>
    <row r="393" spans="5:15" ht="14.25" customHeight="1">
      <c r="E393" s="297"/>
      <c r="F393" s="297"/>
      <c r="G393" s="297"/>
      <c r="H393" s="297"/>
      <c r="I393" s="353"/>
      <c r="J393" s="297"/>
      <c r="K393" s="297"/>
      <c r="L393" s="297"/>
      <c r="M393" s="297"/>
      <c r="N393" s="297"/>
      <c r="O393" s="317"/>
    </row>
    <row r="394" spans="5:15" ht="14.25" customHeight="1">
      <c r="E394" s="297"/>
      <c r="F394" s="297"/>
      <c r="G394" s="297"/>
      <c r="H394" s="297"/>
      <c r="I394" s="353"/>
      <c r="J394" s="297"/>
      <c r="K394" s="297"/>
      <c r="L394" s="297"/>
      <c r="M394" s="297"/>
      <c r="N394" s="297"/>
      <c r="O394" s="317"/>
    </row>
    <row r="395" spans="5:15" ht="14.25" customHeight="1">
      <c r="E395" s="297"/>
      <c r="F395" s="297"/>
      <c r="G395" s="297"/>
      <c r="H395" s="297"/>
      <c r="I395" s="353"/>
      <c r="J395" s="297"/>
      <c r="K395" s="297"/>
      <c r="L395" s="297"/>
      <c r="M395" s="297"/>
      <c r="N395" s="297"/>
      <c r="O395" s="317"/>
    </row>
    <row r="396" spans="5:15" ht="14.25" customHeight="1">
      <c r="E396" s="297"/>
      <c r="F396" s="297"/>
      <c r="G396" s="297"/>
      <c r="H396" s="297"/>
      <c r="I396" s="353"/>
      <c r="J396" s="297"/>
      <c r="K396" s="297"/>
      <c r="L396" s="297"/>
      <c r="M396" s="297"/>
      <c r="N396" s="297"/>
      <c r="O396" s="317"/>
    </row>
    <row r="397" spans="5:15" ht="14.25" customHeight="1">
      <c r="E397" s="297"/>
      <c r="F397" s="297"/>
      <c r="G397" s="297"/>
      <c r="H397" s="297"/>
      <c r="I397" s="353"/>
      <c r="J397" s="297"/>
      <c r="K397" s="297"/>
      <c r="L397" s="297"/>
      <c r="M397" s="297"/>
      <c r="N397" s="297"/>
      <c r="O397" s="317"/>
    </row>
    <row r="398" spans="5:15" ht="14.25" customHeight="1">
      <c r="E398" s="297"/>
      <c r="F398" s="297"/>
      <c r="G398" s="297"/>
      <c r="H398" s="297"/>
      <c r="I398" s="353"/>
      <c r="J398" s="297"/>
      <c r="K398" s="297"/>
      <c r="L398" s="297"/>
      <c r="M398" s="297"/>
      <c r="N398" s="297"/>
      <c r="O398" s="317"/>
    </row>
    <row r="399" spans="5:15" ht="14.25" customHeight="1">
      <c r="E399" s="297"/>
      <c r="F399" s="297"/>
      <c r="G399" s="297"/>
      <c r="H399" s="297"/>
      <c r="I399" s="353"/>
      <c r="J399" s="297"/>
      <c r="K399" s="297"/>
      <c r="L399" s="297"/>
      <c r="M399" s="297"/>
      <c r="N399" s="297"/>
      <c r="O399" s="317"/>
    </row>
    <row r="400" spans="5:15" ht="14.25" customHeight="1">
      <c r="E400" s="297"/>
      <c r="F400" s="297"/>
      <c r="G400" s="297"/>
      <c r="H400" s="297"/>
      <c r="I400" s="353"/>
      <c r="J400" s="297"/>
      <c r="K400" s="297"/>
      <c r="L400" s="297"/>
      <c r="M400" s="297"/>
      <c r="N400" s="297"/>
      <c r="O400" s="317"/>
    </row>
    <row r="401" spans="5:15" ht="14.25" customHeight="1">
      <c r="E401" s="297"/>
      <c r="F401" s="297"/>
      <c r="G401" s="297"/>
      <c r="H401" s="297"/>
      <c r="I401" s="353"/>
      <c r="J401" s="297"/>
      <c r="K401" s="297"/>
      <c r="L401" s="297"/>
      <c r="M401" s="297"/>
      <c r="N401" s="297"/>
      <c r="O401" s="317"/>
    </row>
    <row r="402" spans="5:15" ht="14.25" customHeight="1">
      <c r="E402" s="297"/>
      <c r="F402" s="297"/>
      <c r="G402" s="297"/>
      <c r="H402" s="297"/>
      <c r="I402" s="353"/>
      <c r="J402" s="297"/>
      <c r="K402" s="297"/>
      <c r="L402" s="297"/>
      <c r="M402" s="297"/>
      <c r="N402" s="297"/>
      <c r="O402" s="317"/>
    </row>
    <row r="403" spans="5:15" ht="14.25" customHeight="1">
      <c r="E403" s="297"/>
      <c r="F403" s="297"/>
      <c r="G403" s="297"/>
      <c r="H403" s="297"/>
      <c r="I403" s="353"/>
      <c r="J403" s="297"/>
      <c r="K403" s="297"/>
      <c r="L403" s="297"/>
      <c r="M403" s="297"/>
      <c r="N403" s="297"/>
      <c r="O403" s="317"/>
    </row>
    <row r="404" spans="5:15" ht="14.25" customHeight="1">
      <c r="E404" s="297"/>
      <c r="F404" s="297"/>
      <c r="G404" s="297"/>
      <c r="H404" s="297"/>
      <c r="I404" s="353"/>
      <c r="J404" s="297"/>
      <c r="K404" s="297"/>
      <c r="L404" s="297"/>
      <c r="M404" s="297"/>
      <c r="N404" s="297"/>
      <c r="O404" s="317"/>
    </row>
    <row r="405" spans="5:15" ht="14.25" customHeight="1">
      <c r="E405" s="297"/>
      <c r="F405" s="297"/>
      <c r="G405" s="297"/>
      <c r="H405" s="297"/>
      <c r="I405" s="353"/>
      <c r="J405" s="297"/>
      <c r="K405" s="297"/>
      <c r="L405" s="297"/>
      <c r="M405" s="297"/>
      <c r="N405" s="297"/>
      <c r="O405" s="317"/>
    </row>
    <row r="406" spans="5:15" ht="14.25" customHeight="1">
      <c r="E406" s="297"/>
      <c r="F406" s="297"/>
      <c r="G406" s="297"/>
      <c r="H406" s="297"/>
      <c r="I406" s="353"/>
      <c r="J406" s="297"/>
      <c r="K406" s="297"/>
      <c r="L406" s="297"/>
      <c r="M406" s="297"/>
      <c r="N406" s="297"/>
      <c r="O406" s="317"/>
    </row>
    <row r="407" spans="5:15" ht="14.25" customHeight="1">
      <c r="E407" s="297"/>
      <c r="F407" s="297"/>
      <c r="G407" s="297"/>
      <c r="H407" s="297"/>
      <c r="I407" s="353"/>
      <c r="J407" s="297"/>
      <c r="K407" s="297"/>
      <c r="L407" s="297"/>
      <c r="M407" s="297"/>
      <c r="N407" s="297"/>
      <c r="O407" s="317"/>
    </row>
    <row r="408" spans="5:15" ht="14.25" customHeight="1">
      <c r="E408" s="297"/>
      <c r="F408" s="297"/>
      <c r="G408" s="297"/>
      <c r="H408" s="297"/>
      <c r="I408" s="353"/>
      <c r="J408" s="297"/>
      <c r="K408" s="297"/>
      <c r="L408" s="297"/>
      <c r="M408" s="297"/>
      <c r="N408" s="297"/>
      <c r="O408" s="317"/>
    </row>
    <row r="409" spans="5:15" ht="14.25" customHeight="1">
      <c r="E409" s="297"/>
      <c r="F409" s="297"/>
      <c r="G409" s="297"/>
      <c r="H409" s="297"/>
      <c r="I409" s="353"/>
      <c r="J409" s="297"/>
      <c r="K409" s="297"/>
      <c r="L409" s="297"/>
      <c r="M409" s="297"/>
      <c r="N409" s="297"/>
      <c r="O409" s="317"/>
    </row>
    <row r="410" spans="5:15" ht="14.25" customHeight="1">
      <c r="E410" s="297"/>
      <c r="F410" s="297"/>
      <c r="G410" s="297"/>
      <c r="H410" s="297"/>
      <c r="I410" s="353"/>
      <c r="J410" s="297"/>
      <c r="K410" s="297"/>
      <c r="L410" s="297"/>
      <c r="M410" s="297"/>
      <c r="N410" s="297"/>
      <c r="O410" s="317"/>
    </row>
    <row r="411" spans="5:15" ht="14.25" customHeight="1">
      <c r="E411" s="297"/>
      <c r="F411" s="297"/>
      <c r="G411" s="297"/>
      <c r="H411" s="297"/>
      <c r="I411" s="353"/>
      <c r="J411" s="297"/>
      <c r="K411" s="297"/>
      <c r="L411" s="297"/>
      <c r="M411" s="297"/>
      <c r="N411" s="297"/>
      <c r="O411" s="317"/>
    </row>
    <row r="412" spans="5:15" ht="14.25" customHeight="1">
      <c r="E412" s="297"/>
      <c r="F412" s="297"/>
      <c r="G412" s="297"/>
      <c r="H412" s="297"/>
      <c r="I412" s="353"/>
      <c r="J412" s="297"/>
      <c r="K412" s="297"/>
      <c r="L412" s="297"/>
      <c r="M412" s="297"/>
      <c r="N412" s="297"/>
      <c r="O412" s="317"/>
    </row>
    <row r="413" spans="5:15" ht="14.25" customHeight="1">
      <c r="E413" s="297"/>
      <c r="F413" s="297"/>
      <c r="G413" s="297"/>
      <c r="H413" s="297"/>
      <c r="I413" s="353"/>
      <c r="J413" s="297"/>
      <c r="K413" s="297"/>
      <c r="L413" s="297"/>
      <c r="M413" s="297"/>
      <c r="N413" s="297"/>
      <c r="O413" s="317"/>
    </row>
    <row r="414" spans="5:15" ht="14.25" customHeight="1">
      <c r="E414" s="297"/>
      <c r="F414" s="297"/>
      <c r="G414" s="297"/>
      <c r="H414" s="297"/>
      <c r="I414" s="353"/>
      <c r="J414" s="297"/>
      <c r="K414" s="297"/>
      <c r="L414" s="297"/>
      <c r="M414" s="297"/>
      <c r="N414" s="297"/>
      <c r="O414" s="317"/>
    </row>
    <row r="415" spans="5:15" ht="14.25" customHeight="1">
      <c r="E415" s="297"/>
      <c r="F415" s="297"/>
      <c r="G415" s="297"/>
      <c r="H415" s="297"/>
      <c r="I415" s="353"/>
      <c r="J415" s="297"/>
      <c r="K415" s="297"/>
      <c r="L415" s="297"/>
      <c r="M415" s="297"/>
      <c r="N415" s="297"/>
      <c r="O415" s="317"/>
    </row>
    <row r="416" spans="5:15" ht="14.25" customHeight="1">
      <c r="E416" s="297"/>
      <c r="F416" s="297"/>
      <c r="G416" s="297"/>
      <c r="H416" s="297"/>
      <c r="I416" s="353"/>
      <c r="J416" s="297"/>
      <c r="K416" s="297"/>
      <c r="L416" s="297"/>
      <c r="M416" s="297"/>
      <c r="N416" s="297"/>
      <c r="O416" s="317"/>
    </row>
    <row r="417" spans="5:15" ht="14.25" customHeight="1">
      <c r="E417" s="297"/>
      <c r="F417" s="297"/>
      <c r="G417" s="297"/>
      <c r="H417" s="297"/>
      <c r="I417" s="353"/>
      <c r="J417" s="297"/>
      <c r="K417" s="297"/>
      <c r="L417" s="297"/>
      <c r="M417" s="297"/>
      <c r="N417" s="297"/>
      <c r="O417" s="317"/>
    </row>
    <row r="418" spans="5:15" ht="14.25" customHeight="1">
      <c r="E418" s="297"/>
      <c r="F418" s="297"/>
      <c r="G418" s="297"/>
      <c r="H418" s="297"/>
      <c r="I418" s="353"/>
      <c r="J418" s="297"/>
      <c r="K418" s="297"/>
      <c r="L418" s="297"/>
      <c r="M418" s="297"/>
      <c r="N418" s="297"/>
      <c r="O418" s="317"/>
    </row>
    <row r="419" spans="5:15" ht="14.25" customHeight="1">
      <c r="E419" s="297"/>
      <c r="F419" s="297"/>
      <c r="G419" s="297"/>
      <c r="H419" s="297"/>
      <c r="I419" s="353"/>
      <c r="J419" s="297"/>
      <c r="K419" s="297"/>
      <c r="L419" s="297"/>
      <c r="M419" s="297"/>
      <c r="N419" s="297"/>
      <c r="O419" s="317"/>
    </row>
    <row r="420" spans="5:15" ht="14.25" customHeight="1">
      <c r="E420" s="297"/>
      <c r="F420" s="297"/>
      <c r="G420" s="297"/>
      <c r="H420" s="297"/>
      <c r="I420" s="353"/>
      <c r="J420" s="297"/>
      <c r="K420" s="297"/>
      <c r="L420" s="297"/>
      <c r="M420" s="297"/>
      <c r="N420" s="297"/>
      <c r="O420" s="317"/>
    </row>
    <row r="421" spans="5:15" ht="14.25" customHeight="1">
      <c r="E421" s="297"/>
      <c r="F421" s="297"/>
      <c r="G421" s="297"/>
      <c r="H421" s="297"/>
      <c r="I421" s="353"/>
      <c r="J421" s="297"/>
      <c r="K421" s="297"/>
      <c r="L421" s="297"/>
      <c r="M421" s="297"/>
      <c r="N421" s="297"/>
      <c r="O421" s="317"/>
    </row>
    <row r="422" spans="5:15" ht="14.25" customHeight="1">
      <c r="E422" s="297"/>
      <c r="F422" s="297"/>
      <c r="G422" s="297"/>
      <c r="H422" s="297"/>
      <c r="I422" s="353"/>
      <c r="J422" s="297"/>
      <c r="K422" s="297"/>
      <c r="L422" s="297"/>
      <c r="M422" s="297"/>
      <c r="N422" s="297"/>
      <c r="O422" s="317"/>
    </row>
    <row r="423" spans="5:15" ht="14.25" customHeight="1">
      <c r="E423" s="297"/>
      <c r="F423" s="297"/>
      <c r="G423" s="297"/>
      <c r="H423" s="297"/>
      <c r="I423" s="353"/>
      <c r="J423" s="297"/>
      <c r="K423" s="297"/>
      <c r="L423" s="297"/>
      <c r="M423" s="297"/>
      <c r="N423" s="297"/>
      <c r="O423" s="317"/>
    </row>
    <row r="424" spans="5:15" ht="14.25" customHeight="1">
      <c r="E424" s="297"/>
      <c r="F424" s="297"/>
      <c r="G424" s="297"/>
      <c r="H424" s="297"/>
      <c r="I424" s="353"/>
      <c r="J424" s="297"/>
      <c r="K424" s="297"/>
      <c r="L424" s="297"/>
      <c r="M424" s="297"/>
      <c r="N424" s="297"/>
      <c r="O424" s="317"/>
    </row>
    <row r="425" spans="5:15" ht="14.25" customHeight="1">
      <c r="E425" s="297"/>
      <c r="F425" s="297"/>
      <c r="G425" s="297"/>
      <c r="H425" s="297"/>
      <c r="I425" s="353"/>
      <c r="J425" s="297"/>
      <c r="K425" s="297"/>
      <c r="L425" s="297"/>
      <c r="M425" s="297"/>
      <c r="N425" s="297"/>
      <c r="O425" s="317"/>
    </row>
    <row r="426" spans="5:15" ht="14.25" customHeight="1">
      <c r="E426" s="297"/>
      <c r="F426" s="297"/>
      <c r="G426" s="297"/>
      <c r="H426" s="297"/>
      <c r="I426" s="353"/>
      <c r="J426" s="297"/>
      <c r="K426" s="297"/>
      <c r="L426" s="297"/>
      <c r="M426" s="297"/>
      <c r="N426" s="297"/>
      <c r="O426" s="317"/>
    </row>
    <row r="427" spans="5:15" ht="14.25" customHeight="1">
      <c r="E427" s="297"/>
      <c r="F427" s="297"/>
      <c r="G427" s="297"/>
      <c r="H427" s="297"/>
      <c r="I427" s="353"/>
      <c r="J427" s="297"/>
      <c r="K427" s="297"/>
      <c r="L427" s="297"/>
      <c r="M427" s="297"/>
      <c r="N427" s="297"/>
      <c r="O427" s="317"/>
    </row>
    <row r="428" spans="5:15" ht="14.25" customHeight="1">
      <c r="E428" s="297"/>
      <c r="F428" s="297"/>
      <c r="G428" s="297"/>
      <c r="H428" s="297"/>
      <c r="I428" s="353"/>
      <c r="J428" s="297"/>
      <c r="K428" s="297"/>
      <c r="L428" s="297"/>
      <c r="M428" s="297"/>
      <c r="N428" s="297"/>
      <c r="O428" s="317"/>
    </row>
    <row r="429" spans="5:15" ht="14.25" customHeight="1">
      <c r="E429" s="297"/>
      <c r="F429" s="297"/>
      <c r="G429" s="297"/>
      <c r="H429" s="297"/>
      <c r="I429" s="353"/>
      <c r="J429" s="297"/>
      <c r="K429" s="297"/>
      <c r="L429" s="297"/>
      <c r="M429" s="297"/>
      <c r="N429" s="297"/>
      <c r="O429" s="317"/>
    </row>
    <row r="430" spans="5:15" ht="14.25" customHeight="1">
      <c r="E430" s="297"/>
      <c r="F430" s="297"/>
      <c r="G430" s="297"/>
      <c r="H430" s="297"/>
      <c r="I430" s="353"/>
      <c r="J430" s="297"/>
      <c r="K430" s="297"/>
      <c r="L430" s="297"/>
      <c r="M430" s="297"/>
      <c r="N430" s="297"/>
      <c r="O430" s="317"/>
    </row>
    <row r="431" spans="5:15" ht="14.25" customHeight="1">
      <c r="E431" s="297"/>
      <c r="F431" s="297"/>
      <c r="G431" s="297"/>
      <c r="H431" s="297"/>
      <c r="I431" s="353"/>
      <c r="J431" s="297"/>
      <c r="K431" s="297"/>
      <c r="L431" s="297"/>
      <c r="M431" s="297"/>
      <c r="N431" s="297"/>
      <c r="O431" s="317"/>
    </row>
    <row r="432" spans="5:15" ht="14.25" customHeight="1">
      <c r="E432" s="297"/>
      <c r="F432" s="297"/>
      <c r="G432" s="297"/>
      <c r="H432" s="297"/>
      <c r="I432" s="353"/>
      <c r="J432" s="297"/>
      <c r="K432" s="297"/>
      <c r="L432" s="297"/>
      <c r="M432" s="297"/>
      <c r="N432" s="297"/>
      <c r="O432" s="317"/>
    </row>
    <row r="433" spans="5:15" ht="14.25" customHeight="1">
      <c r="E433" s="297"/>
      <c r="F433" s="297"/>
      <c r="G433" s="297"/>
      <c r="H433" s="297"/>
      <c r="I433" s="353"/>
      <c r="J433" s="297"/>
      <c r="K433" s="297"/>
      <c r="L433" s="297"/>
      <c r="M433" s="297"/>
      <c r="N433" s="297"/>
      <c r="O433" s="317"/>
    </row>
    <row r="434" spans="5:15" ht="14.25" customHeight="1">
      <c r="E434" s="297"/>
      <c r="F434" s="297"/>
      <c r="G434" s="297"/>
      <c r="H434" s="297"/>
      <c r="I434" s="353"/>
      <c r="J434" s="297"/>
      <c r="K434" s="297"/>
      <c r="L434" s="297"/>
      <c r="M434" s="297"/>
      <c r="N434" s="297"/>
      <c r="O434" s="317"/>
    </row>
    <row r="435" spans="5:15" ht="14.25" customHeight="1">
      <c r="E435" s="297"/>
      <c r="F435" s="297"/>
      <c r="G435" s="297"/>
      <c r="H435" s="297"/>
      <c r="I435" s="353"/>
      <c r="J435" s="297"/>
      <c r="K435" s="297"/>
      <c r="L435" s="297"/>
      <c r="M435" s="297"/>
      <c r="N435" s="297"/>
      <c r="O435" s="317"/>
    </row>
    <row r="436" spans="5:15" ht="14.25" customHeight="1">
      <c r="E436" s="297"/>
      <c r="F436" s="297"/>
      <c r="G436" s="297"/>
      <c r="H436" s="297"/>
      <c r="I436" s="353"/>
      <c r="J436" s="297"/>
      <c r="K436" s="297"/>
      <c r="L436" s="297"/>
      <c r="M436" s="297"/>
      <c r="N436" s="297"/>
      <c r="O436" s="317"/>
    </row>
    <row r="437" spans="5:15" ht="14.25" customHeight="1">
      <c r="E437" s="297"/>
      <c r="F437" s="297"/>
      <c r="G437" s="297"/>
      <c r="H437" s="297"/>
      <c r="I437" s="353"/>
      <c r="J437" s="297"/>
      <c r="K437" s="297"/>
      <c r="L437" s="297"/>
      <c r="M437" s="297"/>
      <c r="N437" s="297"/>
      <c r="O437" s="317"/>
    </row>
    <row r="438" spans="5:15" ht="14.25" customHeight="1">
      <c r="E438" s="297"/>
      <c r="F438" s="297"/>
      <c r="G438" s="297"/>
      <c r="H438" s="297"/>
      <c r="I438" s="353"/>
      <c r="J438" s="297"/>
      <c r="K438" s="297"/>
      <c r="L438" s="297"/>
      <c r="M438" s="297"/>
      <c r="N438" s="297"/>
      <c r="O438" s="317"/>
    </row>
    <row r="439" spans="5:15" ht="14.25" customHeight="1">
      <c r="E439" s="297"/>
      <c r="F439" s="297"/>
      <c r="G439" s="297"/>
      <c r="H439" s="297"/>
      <c r="I439" s="353"/>
      <c r="J439" s="297"/>
      <c r="K439" s="297"/>
      <c r="L439" s="297"/>
      <c r="M439" s="297"/>
      <c r="N439" s="297"/>
      <c r="O439" s="317"/>
    </row>
    <row r="440" spans="5:15" ht="14.25" customHeight="1">
      <c r="E440" s="297"/>
      <c r="F440" s="297"/>
      <c r="G440" s="297"/>
      <c r="H440" s="297"/>
      <c r="I440" s="353"/>
      <c r="J440" s="297"/>
      <c r="K440" s="297"/>
      <c r="L440" s="297"/>
      <c r="M440" s="297"/>
      <c r="N440" s="297"/>
      <c r="O440" s="317"/>
    </row>
    <row r="441" spans="5:15" ht="14.25" customHeight="1">
      <c r="E441" s="297"/>
      <c r="F441" s="297"/>
      <c r="G441" s="297"/>
      <c r="H441" s="297"/>
      <c r="I441" s="353"/>
      <c r="J441" s="297"/>
      <c r="K441" s="297"/>
      <c r="L441" s="297"/>
      <c r="M441" s="297"/>
      <c r="N441" s="297"/>
      <c r="O441" s="317"/>
    </row>
    <row r="442" spans="5:15" ht="14.25" customHeight="1">
      <c r="E442" s="297"/>
      <c r="F442" s="297"/>
      <c r="G442" s="297"/>
      <c r="H442" s="297"/>
      <c r="I442" s="353"/>
      <c r="J442" s="297"/>
      <c r="K442" s="297"/>
      <c r="L442" s="297"/>
      <c r="M442" s="297"/>
      <c r="N442" s="297"/>
      <c r="O442" s="317"/>
    </row>
    <row r="443" spans="5:15" ht="14.25" customHeight="1">
      <c r="E443" s="297"/>
      <c r="F443" s="297"/>
      <c r="G443" s="297"/>
      <c r="H443" s="297"/>
      <c r="I443" s="353"/>
      <c r="J443" s="297"/>
      <c r="K443" s="297"/>
      <c r="L443" s="297"/>
      <c r="M443" s="297"/>
      <c r="N443" s="297"/>
      <c r="O443" s="317"/>
    </row>
    <row r="444" spans="5:15" ht="14.25" customHeight="1">
      <c r="E444" s="297"/>
      <c r="F444" s="297"/>
      <c r="G444" s="297"/>
      <c r="H444" s="297"/>
      <c r="I444" s="353"/>
      <c r="J444" s="297"/>
      <c r="K444" s="297"/>
      <c r="L444" s="297"/>
      <c r="M444" s="297"/>
      <c r="N444" s="297"/>
      <c r="O444" s="317"/>
    </row>
    <row r="445" spans="5:15" ht="14.25" customHeight="1">
      <c r="E445" s="297"/>
      <c r="F445" s="297"/>
      <c r="G445" s="297"/>
      <c r="H445" s="297"/>
      <c r="I445" s="353"/>
      <c r="J445" s="297"/>
      <c r="K445" s="297"/>
      <c r="L445" s="297"/>
      <c r="M445" s="297"/>
      <c r="N445" s="297"/>
      <c r="O445" s="317"/>
    </row>
    <row r="446" spans="5:15" ht="14.25" customHeight="1">
      <c r="E446" s="297"/>
      <c r="F446" s="297"/>
      <c r="G446" s="297"/>
      <c r="H446" s="297"/>
      <c r="I446" s="353"/>
      <c r="J446" s="297"/>
      <c r="K446" s="297"/>
      <c r="L446" s="297"/>
      <c r="M446" s="297"/>
      <c r="N446" s="297"/>
      <c r="O446" s="317"/>
    </row>
    <row r="447" spans="5:15" ht="14.25" customHeight="1">
      <c r="E447" s="297"/>
      <c r="F447" s="297"/>
      <c r="G447" s="297"/>
      <c r="H447" s="297"/>
      <c r="I447" s="353"/>
      <c r="J447" s="297"/>
      <c r="K447" s="297"/>
      <c r="L447" s="297"/>
      <c r="M447" s="297"/>
      <c r="N447" s="297"/>
      <c r="O447" s="317"/>
    </row>
    <row r="448" spans="5:15" ht="14.25" customHeight="1">
      <c r="E448" s="297"/>
      <c r="F448" s="297"/>
      <c r="G448" s="297"/>
      <c r="H448" s="297"/>
      <c r="I448" s="353"/>
      <c r="J448" s="297"/>
      <c r="K448" s="297"/>
      <c r="L448" s="297"/>
      <c r="M448" s="297"/>
      <c r="N448" s="297"/>
      <c r="O448" s="317"/>
    </row>
    <row r="449" spans="5:15" ht="14.25" customHeight="1">
      <c r="E449" s="297"/>
      <c r="F449" s="297"/>
      <c r="G449" s="297"/>
      <c r="H449" s="297"/>
      <c r="I449" s="353"/>
      <c r="J449" s="297"/>
      <c r="K449" s="297"/>
      <c r="L449" s="297"/>
      <c r="M449" s="297"/>
      <c r="N449" s="297"/>
      <c r="O449" s="317"/>
    </row>
    <row r="450" spans="5:15" ht="14.25" customHeight="1">
      <c r="E450" s="297"/>
      <c r="F450" s="297"/>
      <c r="G450" s="297"/>
      <c r="H450" s="297"/>
      <c r="I450" s="353"/>
      <c r="J450" s="297"/>
      <c r="K450" s="297"/>
      <c r="L450" s="297"/>
      <c r="M450" s="297"/>
      <c r="N450" s="297"/>
      <c r="O450" s="317"/>
    </row>
    <row r="451" spans="5:15" ht="14.25" customHeight="1">
      <c r="E451" s="297"/>
      <c r="F451" s="297"/>
      <c r="G451" s="297"/>
      <c r="H451" s="297"/>
      <c r="I451" s="353"/>
      <c r="J451" s="297"/>
      <c r="K451" s="297"/>
      <c r="L451" s="297"/>
      <c r="M451" s="297"/>
      <c r="N451" s="297"/>
      <c r="O451" s="317"/>
    </row>
    <row r="452" spans="5:15" ht="14.25" customHeight="1">
      <c r="E452" s="297"/>
      <c r="F452" s="297"/>
      <c r="G452" s="297"/>
      <c r="H452" s="297"/>
      <c r="I452" s="353"/>
      <c r="J452" s="297"/>
      <c r="K452" s="297"/>
      <c r="L452" s="297"/>
      <c r="M452" s="297"/>
      <c r="N452" s="297"/>
      <c r="O452" s="317"/>
    </row>
    <row r="453" spans="5:15" ht="14.25" customHeight="1">
      <c r="E453" s="297"/>
      <c r="F453" s="297"/>
      <c r="G453" s="297"/>
      <c r="H453" s="297"/>
      <c r="I453" s="353"/>
      <c r="J453" s="297"/>
      <c r="K453" s="297"/>
      <c r="L453" s="297"/>
      <c r="M453" s="297"/>
      <c r="N453" s="297"/>
      <c r="O453" s="317"/>
    </row>
    <row r="454" spans="5:15" ht="14.25" customHeight="1">
      <c r="E454" s="297"/>
      <c r="F454" s="297"/>
      <c r="G454" s="297"/>
      <c r="H454" s="297"/>
      <c r="I454" s="353"/>
      <c r="J454" s="297"/>
      <c r="K454" s="297"/>
      <c r="L454" s="297"/>
      <c r="M454" s="297"/>
      <c r="N454" s="297"/>
      <c r="O454" s="317"/>
    </row>
    <row r="455" spans="5:15" ht="14.25" customHeight="1">
      <c r="E455" s="297"/>
      <c r="F455" s="297"/>
      <c r="G455" s="297"/>
      <c r="H455" s="297"/>
      <c r="I455" s="353"/>
      <c r="J455" s="297"/>
      <c r="K455" s="297"/>
      <c r="L455" s="297"/>
      <c r="M455" s="297"/>
      <c r="N455" s="297"/>
      <c r="O455" s="317"/>
    </row>
    <row r="456" spans="5:15" ht="14.25" customHeight="1">
      <c r="E456" s="297"/>
      <c r="F456" s="297"/>
      <c r="G456" s="297"/>
      <c r="H456" s="297"/>
      <c r="I456" s="353"/>
      <c r="J456" s="297"/>
      <c r="K456" s="297"/>
      <c r="L456" s="297"/>
      <c r="M456" s="297"/>
      <c r="N456" s="297"/>
      <c r="O456" s="317"/>
    </row>
    <row r="457" spans="5:15" ht="14.25" customHeight="1">
      <c r="E457" s="297"/>
      <c r="F457" s="297"/>
      <c r="G457" s="297"/>
      <c r="H457" s="297"/>
      <c r="I457" s="353"/>
      <c r="J457" s="297"/>
      <c r="K457" s="297"/>
      <c r="L457" s="297"/>
      <c r="M457" s="297"/>
      <c r="N457" s="297"/>
      <c r="O457" s="317"/>
    </row>
    <row r="458" spans="5:15" ht="14.25" customHeight="1">
      <c r="E458" s="297"/>
      <c r="F458" s="297"/>
      <c r="G458" s="297"/>
      <c r="H458" s="297"/>
      <c r="I458" s="353"/>
      <c r="J458" s="297"/>
      <c r="K458" s="297"/>
      <c r="L458" s="297"/>
      <c r="M458" s="297"/>
      <c r="N458" s="297"/>
      <c r="O458" s="317"/>
    </row>
    <row r="459" spans="5:15" ht="14.25" customHeight="1">
      <c r="E459" s="297"/>
      <c r="F459" s="297"/>
      <c r="G459" s="297"/>
      <c r="H459" s="297"/>
      <c r="I459" s="353"/>
      <c r="J459" s="297"/>
      <c r="K459" s="297"/>
      <c r="L459" s="297"/>
      <c r="M459" s="297"/>
      <c r="N459" s="297"/>
      <c r="O459" s="317"/>
    </row>
    <row r="460" spans="5:15" ht="14.25" customHeight="1">
      <c r="E460" s="297"/>
      <c r="F460" s="297"/>
      <c r="G460" s="297"/>
      <c r="H460" s="297"/>
      <c r="I460" s="353"/>
      <c r="J460" s="297"/>
      <c r="K460" s="297"/>
      <c r="L460" s="297"/>
      <c r="M460" s="297"/>
      <c r="N460" s="297"/>
      <c r="O460" s="317"/>
    </row>
    <row r="461" spans="5:15" ht="14.25" customHeight="1">
      <c r="E461" s="297"/>
      <c r="F461" s="297"/>
      <c r="G461" s="297"/>
      <c r="H461" s="297"/>
      <c r="I461" s="353"/>
      <c r="J461" s="297"/>
      <c r="K461" s="297"/>
      <c r="L461" s="297"/>
      <c r="M461" s="297"/>
      <c r="N461" s="297"/>
      <c r="O461" s="317"/>
    </row>
    <row r="462" spans="5:15" ht="14.25" customHeight="1">
      <c r="E462" s="297"/>
      <c r="F462" s="297"/>
      <c r="G462" s="297"/>
      <c r="H462" s="297"/>
      <c r="I462" s="353"/>
      <c r="J462" s="297"/>
      <c r="K462" s="297"/>
      <c r="L462" s="297"/>
      <c r="M462" s="297"/>
      <c r="N462" s="297"/>
      <c r="O462" s="317"/>
    </row>
    <row r="463" spans="5:15" ht="14.25" customHeight="1">
      <c r="E463" s="297"/>
      <c r="F463" s="297"/>
      <c r="G463" s="297"/>
      <c r="H463" s="297"/>
      <c r="I463" s="353"/>
      <c r="J463" s="297"/>
      <c r="K463" s="297"/>
      <c r="L463" s="297"/>
      <c r="M463" s="297"/>
      <c r="N463" s="297"/>
      <c r="O463" s="317"/>
    </row>
    <row r="464" spans="5:15" ht="14.25" customHeight="1">
      <c r="E464" s="297"/>
      <c r="F464" s="297"/>
      <c r="G464" s="297"/>
      <c r="H464" s="297"/>
      <c r="I464" s="353"/>
      <c r="J464" s="297"/>
      <c r="K464" s="297"/>
      <c r="L464" s="297"/>
      <c r="M464" s="297"/>
      <c r="N464" s="297"/>
      <c r="O464" s="317"/>
    </row>
    <row r="465" spans="5:15" ht="14.25" customHeight="1">
      <c r="E465" s="297"/>
      <c r="F465" s="297"/>
      <c r="G465" s="297"/>
      <c r="H465" s="297"/>
      <c r="I465" s="353"/>
      <c r="J465" s="297"/>
      <c r="K465" s="297"/>
      <c r="L465" s="297"/>
      <c r="M465" s="297"/>
      <c r="N465" s="297"/>
      <c r="O465" s="317"/>
    </row>
    <row r="466" spans="5:15" ht="14.25" customHeight="1">
      <c r="E466" s="297"/>
      <c r="F466" s="297"/>
      <c r="G466" s="297"/>
      <c r="H466" s="297"/>
      <c r="I466" s="353"/>
      <c r="J466" s="297"/>
      <c r="K466" s="297"/>
      <c r="L466" s="297"/>
      <c r="M466" s="297"/>
      <c r="N466" s="297"/>
      <c r="O466" s="317"/>
    </row>
    <row r="467" spans="5:15" ht="14.25" customHeight="1">
      <c r="E467" s="297"/>
      <c r="F467" s="297"/>
      <c r="G467" s="297"/>
      <c r="H467" s="297"/>
      <c r="I467" s="353"/>
      <c r="J467" s="297"/>
      <c r="K467" s="297"/>
      <c r="L467" s="297"/>
      <c r="M467" s="297"/>
      <c r="N467" s="297"/>
      <c r="O467" s="317"/>
    </row>
    <row r="468" spans="5:15" ht="14.25" customHeight="1">
      <c r="E468" s="297"/>
      <c r="F468" s="297"/>
      <c r="G468" s="297"/>
      <c r="H468" s="297"/>
      <c r="I468" s="353"/>
      <c r="J468" s="297"/>
      <c r="K468" s="297"/>
      <c r="L468" s="297"/>
      <c r="M468" s="297"/>
      <c r="N468" s="297"/>
      <c r="O468" s="317"/>
    </row>
    <row r="469" spans="5:15" ht="14.25" customHeight="1">
      <c r="E469" s="297"/>
      <c r="F469" s="297"/>
      <c r="G469" s="297"/>
      <c r="H469" s="297"/>
      <c r="I469" s="353"/>
      <c r="J469" s="297"/>
      <c r="K469" s="297"/>
      <c r="L469" s="297"/>
      <c r="M469" s="297"/>
      <c r="N469" s="297"/>
      <c r="O469" s="317"/>
    </row>
    <row r="470" spans="5:15" ht="14.25" customHeight="1">
      <c r="E470" s="297"/>
      <c r="F470" s="297"/>
      <c r="G470" s="297"/>
      <c r="H470" s="297"/>
      <c r="I470" s="353"/>
      <c r="J470" s="297"/>
      <c r="K470" s="297"/>
      <c r="L470" s="297"/>
      <c r="M470" s="297"/>
      <c r="N470" s="297"/>
      <c r="O470" s="317"/>
    </row>
    <row r="471" spans="5:15" ht="14.25" customHeight="1">
      <c r="E471" s="297"/>
      <c r="F471" s="297"/>
      <c r="G471" s="297"/>
      <c r="H471" s="297"/>
      <c r="I471" s="353"/>
      <c r="J471" s="297"/>
      <c r="K471" s="297"/>
      <c r="L471" s="297"/>
      <c r="M471" s="297"/>
      <c r="N471" s="297"/>
      <c r="O471" s="317"/>
    </row>
    <row r="472" spans="5:15" ht="14.25" customHeight="1">
      <c r="E472" s="297"/>
      <c r="F472" s="297"/>
      <c r="G472" s="297"/>
      <c r="H472" s="297"/>
      <c r="I472" s="353"/>
      <c r="J472" s="297"/>
      <c r="K472" s="297"/>
      <c r="L472" s="297"/>
      <c r="M472" s="297"/>
      <c r="N472" s="297"/>
      <c r="O472" s="317"/>
    </row>
    <row r="473" spans="5:15" ht="14.25" customHeight="1">
      <c r="E473" s="297"/>
      <c r="F473" s="297"/>
      <c r="G473" s="297"/>
      <c r="H473" s="297"/>
      <c r="I473" s="353"/>
      <c r="J473" s="297"/>
      <c r="K473" s="297"/>
      <c r="L473" s="297"/>
      <c r="M473" s="297"/>
      <c r="N473" s="297"/>
      <c r="O473" s="317"/>
    </row>
    <row r="474" spans="5:15" ht="14.25" customHeight="1">
      <c r="E474" s="297"/>
      <c r="F474" s="297"/>
      <c r="G474" s="297"/>
      <c r="H474" s="297"/>
      <c r="I474" s="353"/>
      <c r="J474" s="297"/>
      <c r="K474" s="297"/>
      <c r="L474" s="297"/>
      <c r="M474" s="297"/>
      <c r="N474" s="297"/>
      <c r="O474" s="317"/>
    </row>
    <row r="475" spans="5:15" ht="14.25" customHeight="1">
      <c r="E475" s="297"/>
      <c r="F475" s="297"/>
      <c r="G475" s="297"/>
      <c r="H475" s="297"/>
      <c r="I475" s="353"/>
      <c r="J475" s="297"/>
      <c r="K475" s="297"/>
      <c r="L475" s="297"/>
      <c r="M475" s="297"/>
      <c r="N475" s="297"/>
      <c r="O475" s="317"/>
    </row>
    <row r="476" spans="5:15" ht="14.25" customHeight="1">
      <c r="E476" s="297"/>
      <c r="F476" s="297"/>
      <c r="G476" s="297"/>
      <c r="H476" s="297"/>
      <c r="I476" s="353"/>
      <c r="J476" s="297"/>
      <c r="K476" s="297"/>
      <c r="L476" s="297"/>
      <c r="M476" s="297"/>
      <c r="N476" s="297"/>
      <c r="O476" s="317"/>
    </row>
    <row r="477" spans="5:15" ht="14.25" customHeight="1">
      <c r="E477" s="297"/>
      <c r="F477" s="297"/>
      <c r="G477" s="297"/>
      <c r="H477" s="297"/>
      <c r="I477" s="353"/>
      <c r="J477" s="297"/>
      <c r="K477" s="297"/>
      <c r="L477" s="297"/>
      <c r="M477" s="297"/>
      <c r="N477" s="297"/>
      <c r="O477" s="317"/>
    </row>
    <row r="478" spans="5:15" ht="14.25" customHeight="1">
      <c r="E478" s="297"/>
      <c r="F478" s="297"/>
      <c r="G478" s="297"/>
      <c r="H478" s="297"/>
      <c r="I478" s="353"/>
      <c r="J478" s="297"/>
      <c r="K478" s="297"/>
      <c r="L478" s="297"/>
      <c r="M478" s="297"/>
      <c r="N478" s="297"/>
      <c r="O478" s="317"/>
    </row>
    <row r="479" spans="5:15" ht="14.25" customHeight="1">
      <c r="E479" s="297"/>
      <c r="F479" s="297"/>
      <c r="G479" s="297"/>
      <c r="H479" s="297"/>
      <c r="I479" s="353"/>
      <c r="J479" s="297"/>
      <c r="K479" s="297"/>
      <c r="L479" s="297"/>
      <c r="M479" s="297"/>
      <c r="N479" s="297"/>
      <c r="O479" s="317"/>
    </row>
    <row r="480" spans="5:15" ht="14.25" customHeight="1">
      <c r="E480" s="297"/>
      <c r="F480" s="297"/>
      <c r="G480" s="297"/>
      <c r="H480" s="297"/>
      <c r="I480" s="353"/>
      <c r="J480" s="297"/>
      <c r="K480" s="297"/>
      <c r="L480" s="297"/>
      <c r="M480" s="297"/>
      <c r="N480" s="297"/>
      <c r="O480" s="317"/>
    </row>
    <row r="481" spans="5:15" ht="14.25" customHeight="1">
      <c r="E481" s="297"/>
      <c r="F481" s="297"/>
      <c r="G481" s="297"/>
      <c r="H481" s="297"/>
      <c r="I481" s="353"/>
      <c r="J481" s="297"/>
      <c r="K481" s="297"/>
      <c r="L481" s="297"/>
      <c r="M481" s="297"/>
      <c r="N481" s="297"/>
      <c r="O481" s="317"/>
    </row>
    <row r="482" spans="5:15" ht="14.25" customHeight="1">
      <c r="E482" s="297"/>
      <c r="F482" s="297"/>
      <c r="G482" s="297"/>
      <c r="H482" s="297"/>
      <c r="I482" s="353"/>
      <c r="J482" s="297"/>
      <c r="K482" s="297"/>
      <c r="L482" s="297"/>
      <c r="M482" s="297"/>
      <c r="N482" s="297"/>
      <c r="O482" s="317"/>
    </row>
    <row r="483" spans="5:15" ht="14.25" customHeight="1">
      <c r="E483" s="297"/>
      <c r="F483" s="297"/>
      <c r="G483" s="297"/>
      <c r="H483" s="297"/>
      <c r="I483" s="353"/>
      <c r="J483" s="297"/>
      <c r="K483" s="297"/>
      <c r="L483" s="297"/>
      <c r="M483" s="297"/>
      <c r="N483" s="297"/>
      <c r="O483" s="317"/>
    </row>
    <row r="484" spans="5:15" ht="14.25" customHeight="1">
      <c r="E484" s="297"/>
      <c r="F484" s="297"/>
      <c r="G484" s="297"/>
      <c r="H484" s="297"/>
      <c r="I484" s="353"/>
      <c r="J484" s="297"/>
      <c r="K484" s="297"/>
      <c r="L484" s="297"/>
      <c r="M484" s="297"/>
      <c r="N484" s="297"/>
      <c r="O484" s="317"/>
    </row>
    <row r="485" spans="5:15" ht="14.25" customHeight="1">
      <c r="E485" s="297"/>
      <c r="F485" s="297"/>
      <c r="G485" s="297"/>
      <c r="H485" s="297"/>
      <c r="I485" s="353"/>
      <c r="J485" s="297"/>
      <c r="K485" s="297"/>
      <c r="L485" s="297"/>
      <c r="M485" s="297"/>
      <c r="N485" s="297"/>
      <c r="O485" s="317"/>
    </row>
    <row r="486" spans="5:15" ht="14.25" customHeight="1">
      <c r="E486" s="297"/>
      <c r="F486" s="297"/>
      <c r="G486" s="297"/>
      <c r="H486" s="297"/>
      <c r="I486" s="353"/>
      <c r="J486" s="297"/>
      <c r="K486" s="297"/>
      <c r="L486" s="297"/>
      <c r="M486" s="297"/>
      <c r="N486" s="297"/>
      <c r="O486" s="317"/>
    </row>
    <row r="487" spans="5:15" ht="14.25" customHeight="1">
      <c r="E487" s="297"/>
      <c r="F487" s="297"/>
      <c r="G487" s="297"/>
      <c r="H487" s="297"/>
      <c r="I487" s="353"/>
      <c r="J487" s="297"/>
      <c r="K487" s="297"/>
      <c r="L487" s="297"/>
      <c r="M487" s="297"/>
      <c r="N487" s="297"/>
      <c r="O487" s="317"/>
    </row>
    <row r="488" spans="5:15" ht="14.25" customHeight="1">
      <c r="E488" s="297"/>
      <c r="F488" s="297"/>
      <c r="G488" s="297"/>
      <c r="H488" s="297"/>
      <c r="I488" s="353"/>
      <c r="J488" s="297"/>
      <c r="K488" s="297"/>
      <c r="L488" s="297"/>
      <c r="M488" s="297"/>
      <c r="N488" s="297"/>
      <c r="O488" s="317"/>
    </row>
    <row r="489" spans="5:15" ht="14.25" customHeight="1">
      <c r="E489" s="297"/>
      <c r="F489" s="297"/>
      <c r="G489" s="297"/>
      <c r="H489" s="297"/>
      <c r="I489" s="353"/>
      <c r="J489" s="297"/>
      <c r="K489" s="297"/>
      <c r="L489" s="297"/>
      <c r="M489" s="297"/>
      <c r="N489" s="297"/>
      <c r="O489" s="317"/>
    </row>
    <row r="490" spans="5:15" ht="14.25" customHeight="1">
      <c r="E490" s="297"/>
      <c r="F490" s="297"/>
      <c r="G490" s="297"/>
      <c r="H490" s="297"/>
      <c r="I490" s="353"/>
      <c r="J490" s="297"/>
      <c r="K490" s="297"/>
      <c r="L490" s="297"/>
      <c r="M490" s="297"/>
      <c r="N490" s="297"/>
      <c r="O490" s="317"/>
    </row>
    <row r="491" spans="5:15" ht="14.25" customHeight="1">
      <c r="E491" s="297"/>
      <c r="F491" s="297"/>
      <c r="G491" s="297"/>
      <c r="H491" s="297"/>
      <c r="I491" s="353"/>
      <c r="J491" s="297"/>
      <c r="K491" s="297"/>
      <c r="L491" s="297"/>
      <c r="M491" s="297"/>
      <c r="N491" s="297"/>
      <c r="O491" s="317"/>
    </row>
    <row r="492" spans="5:15" ht="14.25" customHeight="1">
      <c r="E492" s="297"/>
      <c r="F492" s="297"/>
      <c r="G492" s="297"/>
      <c r="H492" s="297"/>
      <c r="I492" s="353"/>
      <c r="J492" s="297"/>
      <c r="K492" s="297"/>
      <c r="L492" s="297"/>
      <c r="M492" s="297"/>
      <c r="N492" s="297"/>
      <c r="O492" s="317"/>
    </row>
    <row r="493" spans="5:15" ht="14.25" customHeight="1">
      <c r="E493" s="297"/>
      <c r="F493" s="297"/>
      <c r="G493" s="297"/>
      <c r="H493" s="297"/>
      <c r="I493" s="353"/>
      <c r="J493" s="297"/>
      <c r="K493" s="297"/>
      <c r="L493" s="297"/>
      <c r="M493" s="297"/>
      <c r="N493" s="297"/>
      <c r="O493" s="317"/>
    </row>
    <row r="494" spans="5:15" ht="14.25" customHeight="1">
      <c r="E494" s="297"/>
      <c r="F494" s="297"/>
      <c r="G494" s="297"/>
      <c r="H494" s="297"/>
      <c r="I494" s="353"/>
      <c r="J494" s="297"/>
      <c r="K494" s="297"/>
      <c r="L494" s="297"/>
      <c r="M494" s="297"/>
      <c r="N494" s="297"/>
      <c r="O494" s="317"/>
    </row>
    <row r="495" spans="5:15" ht="14.25" customHeight="1">
      <c r="E495" s="297"/>
      <c r="F495" s="297"/>
      <c r="G495" s="297"/>
      <c r="H495" s="297"/>
      <c r="I495" s="353"/>
      <c r="J495" s="297"/>
      <c r="K495" s="297"/>
      <c r="L495" s="297"/>
      <c r="M495" s="297"/>
      <c r="N495" s="297"/>
      <c r="O495" s="317"/>
    </row>
    <row r="496" spans="5:15" ht="14.25" customHeight="1">
      <c r="E496" s="297"/>
      <c r="F496" s="297"/>
      <c r="G496" s="297"/>
      <c r="H496" s="297"/>
      <c r="I496" s="353"/>
      <c r="J496" s="297"/>
      <c r="K496" s="297"/>
      <c r="L496" s="297"/>
      <c r="M496" s="297"/>
      <c r="N496" s="297"/>
      <c r="O496" s="317"/>
    </row>
    <row r="497" spans="5:15" ht="14.25" customHeight="1">
      <c r="E497" s="297"/>
      <c r="F497" s="297"/>
      <c r="G497" s="297"/>
      <c r="H497" s="297"/>
      <c r="I497" s="353"/>
      <c r="J497" s="297"/>
      <c r="K497" s="297"/>
      <c r="L497" s="297"/>
      <c r="M497" s="297"/>
      <c r="N497" s="297"/>
      <c r="O497" s="317"/>
    </row>
    <row r="498" spans="5:15" ht="14.25" customHeight="1">
      <c r="E498" s="297"/>
      <c r="F498" s="297"/>
      <c r="G498" s="297"/>
      <c r="H498" s="297"/>
      <c r="I498" s="353"/>
      <c r="J498" s="297"/>
      <c r="K498" s="297"/>
      <c r="L498" s="297"/>
      <c r="M498" s="297"/>
      <c r="N498" s="297"/>
      <c r="O498" s="317"/>
    </row>
    <row r="499" spans="5:15" ht="14.25" customHeight="1">
      <c r="E499" s="297"/>
      <c r="F499" s="297"/>
      <c r="G499" s="297"/>
      <c r="H499" s="297"/>
      <c r="I499" s="353"/>
      <c r="J499" s="297"/>
      <c r="K499" s="297"/>
      <c r="L499" s="297"/>
      <c r="M499" s="297"/>
      <c r="N499" s="297"/>
      <c r="O499" s="317"/>
    </row>
    <row r="500" spans="5:15" ht="14.25" customHeight="1">
      <c r="E500" s="297"/>
      <c r="F500" s="297"/>
      <c r="G500" s="297"/>
      <c r="H500" s="297"/>
      <c r="I500" s="353"/>
      <c r="J500" s="297"/>
      <c r="K500" s="297"/>
      <c r="L500" s="297"/>
      <c r="M500" s="297"/>
      <c r="N500" s="297"/>
      <c r="O500" s="317"/>
    </row>
    <row r="501" spans="5:15" ht="14.25" customHeight="1">
      <c r="E501" s="297"/>
      <c r="F501" s="297"/>
      <c r="G501" s="297"/>
      <c r="H501" s="297"/>
      <c r="I501" s="353"/>
      <c r="J501" s="297"/>
      <c r="K501" s="297"/>
      <c r="L501" s="297"/>
      <c r="M501" s="297"/>
      <c r="N501" s="297"/>
      <c r="O501" s="317"/>
    </row>
    <row r="502" spans="5:15" ht="14.25" customHeight="1">
      <c r="E502" s="297"/>
      <c r="F502" s="297"/>
      <c r="G502" s="297"/>
      <c r="H502" s="297"/>
      <c r="I502" s="353"/>
      <c r="J502" s="297"/>
      <c r="K502" s="297"/>
      <c r="L502" s="297"/>
      <c r="M502" s="297"/>
      <c r="N502" s="297"/>
      <c r="O502" s="317"/>
    </row>
    <row r="503" spans="5:15" ht="14.25" customHeight="1">
      <c r="E503" s="297"/>
      <c r="F503" s="297"/>
      <c r="G503" s="297"/>
      <c r="H503" s="297"/>
      <c r="I503" s="353"/>
      <c r="J503" s="297"/>
      <c r="K503" s="297"/>
      <c r="L503" s="297"/>
      <c r="M503" s="297"/>
      <c r="N503" s="297"/>
      <c r="O503" s="317"/>
    </row>
    <row r="504" spans="5:15" ht="14.25" customHeight="1">
      <c r="E504" s="297"/>
      <c r="F504" s="297"/>
      <c r="G504" s="297"/>
      <c r="H504" s="297"/>
      <c r="I504" s="353"/>
      <c r="J504" s="297"/>
      <c r="K504" s="297"/>
      <c r="L504" s="297"/>
      <c r="M504" s="297"/>
      <c r="N504" s="297"/>
      <c r="O504" s="317"/>
    </row>
    <row r="505" spans="5:15" ht="14.25" customHeight="1">
      <c r="E505" s="297"/>
      <c r="F505" s="297"/>
      <c r="G505" s="297"/>
      <c r="H505" s="297"/>
      <c r="I505" s="353"/>
      <c r="J505" s="297"/>
      <c r="K505" s="297"/>
      <c r="L505" s="297"/>
      <c r="M505" s="297"/>
      <c r="N505" s="297"/>
      <c r="O505" s="317"/>
    </row>
    <row r="506" spans="5:15" ht="14.25" customHeight="1">
      <c r="E506" s="297"/>
      <c r="F506" s="297"/>
      <c r="G506" s="297"/>
      <c r="H506" s="297"/>
      <c r="I506" s="353"/>
      <c r="J506" s="297"/>
      <c r="K506" s="297"/>
      <c r="L506" s="297"/>
      <c r="M506" s="297"/>
      <c r="N506" s="297"/>
      <c r="O506" s="317"/>
    </row>
    <row r="507" spans="5:15" ht="14.25" customHeight="1">
      <c r="E507" s="297"/>
      <c r="F507" s="297"/>
      <c r="G507" s="297"/>
      <c r="H507" s="297"/>
      <c r="I507" s="353"/>
      <c r="J507" s="297"/>
      <c r="K507" s="297"/>
      <c r="L507" s="297"/>
      <c r="M507" s="297"/>
      <c r="N507" s="297"/>
      <c r="O507" s="317"/>
    </row>
    <row r="508" spans="5:15" ht="14.25" customHeight="1">
      <c r="E508" s="297"/>
      <c r="F508" s="297"/>
      <c r="G508" s="297"/>
      <c r="H508" s="297"/>
      <c r="I508" s="353"/>
      <c r="J508" s="297"/>
      <c r="K508" s="297"/>
      <c r="L508" s="297"/>
      <c r="M508" s="297"/>
      <c r="N508" s="297"/>
      <c r="O508" s="317"/>
    </row>
    <row r="509" spans="5:15" ht="14.25" customHeight="1">
      <c r="E509" s="297"/>
      <c r="F509" s="297"/>
      <c r="G509" s="297"/>
      <c r="H509" s="297"/>
      <c r="I509" s="353"/>
      <c r="J509" s="297"/>
      <c r="K509" s="297"/>
      <c r="L509" s="297"/>
      <c r="M509" s="297"/>
      <c r="N509" s="297"/>
      <c r="O509" s="317"/>
    </row>
    <row r="510" spans="5:15" ht="14.25" customHeight="1">
      <c r="E510" s="297"/>
      <c r="F510" s="297"/>
      <c r="G510" s="297"/>
      <c r="H510" s="297"/>
      <c r="I510" s="353"/>
      <c r="J510" s="297"/>
      <c r="K510" s="297"/>
      <c r="L510" s="297"/>
      <c r="M510" s="297"/>
      <c r="N510" s="297"/>
      <c r="O510" s="317"/>
    </row>
    <row r="511" spans="5:15" ht="14.25" customHeight="1">
      <c r="E511" s="297"/>
      <c r="F511" s="297"/>
      <c r="G511" s="297"/>
      <c r="H511" s="297"/>
      <c r="I511" s="353"/>
      <c r="J511" s="297"/>
      <c r="K511" s="297"/>
      <c r="L511" s="297"/>
      <c r="M511" s="297"/>
      <c r="N511" s="297"/>
      <c r="O511" s="317"/>
    </row>
    <row r="512" spans="5:15" ht="14.25" customHeight="1">
      <c r="E512" s="297"/>
      <c r="F512" s="297"/>
      <c r="G512" s="297"/>
      <c r="H512" s="297"/>
      <c r="I512" s="353"/>
      <c r="J512" s="297"/>
      <c r="K512" s="297"/>
      <c r="L512" s="297"/>
      <c r="M512" s="297"/>
      <c r="N512" s="297"/>
      <c r="O512" s="317"/>
    </row>
    <row r="513" spans="5:15" ht="14.25" customHeight="1">
      <c r="E513" s="297"/>
      <c r="F513" s="297"/>
      <c r="G513" s="297"/>
      <c r="H513" s="297"/>
      <c r="I513" s="353"/>
      <c r="J513" s="297"/>
      <c r="K513" s="297"/>
      <c r="L513" s="297"/>
      <c r="M513" s="297"/>
      <c r="N513" s="297"/>
      <c r="O513" s="317"/>
    </row>
    <row r="514" spans="5:15" ht="14.25" customHeight="1">
      <c r="E514" s="297"/>
      <c r="F514" s="297"/>
      <c r="G514" s="297"/>
      <c r="H514" s="297"/>
      <c r="I514" s="353"/>
      <c r="J514" s="297"/>
      <c r="K514" s="297"/>
      <c r="L514" s="297"/>
      <c r="M514" s="297"/>
      <c r="N514" s="297"/>
      <c r="O514" s="317"/>
    </row>
    <row r="515" spans="5:15" ht="14.25" customHeight="1">
      <c r="E515" s="297"/>
      <c r="F515" s="297"/>
      <c r="G515" s="297"/>
      <c r="H515" s="297"/>
      <c r="I515" s="353"/>
      <c r="J515" s="297"/>
      <c r="K515" s="297"/>
      <c r="L515" s="297"/>
      <c r="M515" s="297"/>
      <c r="N515" s="297"/>
      <c r="O515" s="317"/>
    </row>
    <row r="516" spans="5:15" ht="14.25" customHeight="1">
      <c r="E516" s="297"/>
      <c r="F516" s="297"/>
      <c r="G516" s="297"/>
      <c r="H516" s="297"/>
      <c r="I516" s="353"/>
      <c r="J516" s="297"/>
      <c r="K516" s="297"/>
      <c r="L516" s="297"/>
      <c r="M516" s="297"/>
      <c r="N516" s="297"/>
      <c r="O516" s="317"/>
    </row>
    <row r="517" spans="5:15" ht="14.25" customHeight="1">
      <c r="E517" s="297"/>
      <c r="F517" s="297"/>
      <c r="G517" s="297"/>
      <c r="H517" s="297"/>
      <c r="I517" s="353"/>
      <c r="J517" s="297"/>
      <c r="K517" s="297"/>
      <c r="L517" s="297"/>
      <c r="M517" s="297"/>
      <c r="N517" s="297"/>
      <c r="O517" s="317"/>
    </row>
    <row r="518" spans="5:15" ht="14.25" customHeight="1">
      <c r="E518" s="297"/>
      <c r="F518" s="297"/>
      <c r="G518" s="297"/>
      <c r="H518" s="297"/>
      <c r="I518" s="353"/>
      <c r="J518" s="297"/>
      <c r="K518" s="297"/>
      <c r="L518" s="297"/>
      <c r="M518" s="297"/>
      <c r="N518" s="297"/>
      <c r="O518" s="317"/>
    </row>
    <row r="519" spans="5:15" ht="14.25" customHeight="1">
      <c r="E519" s="297"/>
      <c r="F519" s="297"/>
      <c r="G519" s="297"/>
      <c r="H519" s="297"/>
      <c r="I519" s="353"/>
      <c r="J519" s="297"/>
      <c r="K519" s="297"/>
      <c r="L519" s="297"/>
      <c r="M519" s="297"/>
      <c r="N519" s="297"/>
      <c r="O519" s="317"/>
    </row>
    <row r="520" spans="5:15" ht="14.25" customHeight="1">
      <c r="E520" s="297"/>
      <c r="F520" s="297"/>
      <c r="G520" s="297"/>
      <c r="H520" s="297"/>
      <c r="I520" s="353"/>
      <c r="J520" s="297"/>
      <c r="K520" s="297"/>
      <c r="L520" s="297"/>
      <c r="M520" s="297"/>
      <c r="N520" s="297"/>
      <c r="O520" s="317"/>
    </row>
    <row r="521" spans="5:15" ht="14.25" customHeight="1">
      <c r="E521" s="297"/>
      <c r="F521" s="297"/>
      <c r="G521" s="297"/>
      <c r="H521" s="297"/>
      <c r="I521" s="353"/>
      <c r="J521" s="297"/>
      <c r="K521" s="297"/>
      <c r="L521" s="297"/>
      <c r="M521" s="297"/>
      <c r="N521" s="297"/>
      <c r="O521" s="317"/>
    </row>
    <row r="522" spans="5:15" ht="14.25" customHeight="1">
      <c r="E522" s="297"/>
      <c r="F522" s="297"/>
      <c r="G522" s="297"/>
      <c r="H522" s="297"/>
      <c r="I522" s="353"/>
      <c r="J522" s="297"/>
      <c r="K522" s="297"/>
      <c r="L522" s="297"/>
      <c r="M522" s="297"/>
      <c r="N522" s="297"/>
      <c r="O522" s="317"/>
    </row>
    <row r="523" spans="5:15" ht="14.25" customHeight="1">
      <c r="E523" s="297"/>
      <c r="F523" s="297"/>
      <c r="G523" s="297"/>
      <c r="H523" s="297"/>
      <c r="I523" s="353"/>
      <c r="J523" s="297"/>
      <c r="K523" s="297"/>
      <c r="L523" s="297"/>
      <c r="M523" s="297"/>
      <c r="N523" s="297"/>
      <c r="O523" s="317"/>
    </row>
    <row r="524" spans="5:15" ht="14.25" customHeight="1">
      <c r="E524" s="297"/>
      <c r="F524" s="297"/>
      <c r="G524" s="297"/>
      <c r="H524" s="297"/>
      <c r="I524" s="353"/>
      <c r="J524" s="297"/>
      <c r="K524" s="297"/>
      <c r="L524" s="297"/>
      <c r="M524" s="297"/>
      <c r="N524" s="297"/>
      <c r="O524" s="317"/>
    </row>
    <row r="525" spans="5:15" ht="14.25" customHeight="1">
      <c r="E525" s="297"/>
      <c r="F525" s="297"/>
      <c r="G525" s="297"/>
      <c r="H525" s="297"/>
      <c r="I525" s="353"/>
      <c r="J525" s="297"/>
      <c r="K525" s="297"/>
      <c r="L525" s="297"/>
      <c r="M525" s="297"/>
      <c r="N525" s="297"/>
      <c r="O525" s="317"/>
    </row>
    <row r="526" spans="5:15" ht="14.25" customHeight="1">
      <c r="E526" s="297"/>
      <c r="F526" s="297"/>
      <c r="G526" s="297"/>
      <c r="H526" s="297"/>
      <c r="I526" s="353"/>
      <c r="J526" s="297"/>
      <c r="K526" s="297"/>
      <c r="L526" s="297"/>
      <c r="M526" s="297"/>
      <c r="N526" s="297"/>
      <c r="O526" s="317"/>
    </row>
    <row r="527" spans="5:15" ht="14.25" customHeight="1">
      <c r="E527" s="297"/>
      <c r="F527" s="297"/>
      <c r="G527" s="297"/>
      <c r="H527" s="297"/>
      <c r="I527" s="353"/>
      <c r="J527" s="297"/>
      <c r="K527" s="297"/>
      <c r="L527" s="297"/>
      <c r="M527" s="297"/>
      <c r="N527" s="297"/>
      <c r="O527" s="317"/>
    </row>
    <row r="528" spans="5:15" ht="14.25" customHeight="1">
      <c r="E528" s="297"/>
      <c r="F528" s="297"/>
      <c r="G528" s="297"/>
      <c r="H528" s="297"/>
      <c r="I528" s="353"/>
      <c r="J528" s="297"/>
      <c r="K528" s="297"/>
      <c r="L528" s="297"/>
      <c r="M528" s="297"/>
      <c r="N528" s="297"/>
      <c r="O528" s="317"/>
    </row>
    <row r="529" spans="5:15" ht="14.25" customHeight="1">
      <c r="E529" s="297"/>
      <c r="F529" s="297"/>
      <c r="G529" s="297"/>
      <c r="H529" s="297"/>
      <c r="I529" s="353"/>
      <c r="J529" s="297"/>
      <c r="K529" s="297"/>
      <c r="L529" s="297"/>
      <c r="M529" s="297"/>
      <c r="N529" s="297"/>
      <c r="O529" s="317"/>
    </row>
    <row r="530" spans="5:15" ht="14.25" customHeight="1">
      <c r="E530" s="297"/>
      <c r="F530" s="297"/>
      <c r="G530" s="297"/>
      <c r="H530" s="297"/>
      <c r="I530" s="353"/>
      <c r="J530" s="297"/>
      <c r="K530" s="297"/>
      <c r="L530" s="297"/>
      <c r="M530" s="297"/>
      <c r="N530" s="297"/>
      <c r="O530" s="317"/>
    </row>
    <row r="531" spans="5:15" ht="14.25" customHeight="1">
      <c r="E531" s="297"/>
      <c r="F531" s="297"/>
      <c r="G531" s="297"/>
      <c r="H531" s="297"/>
      <c r="I531" s="353"/>
      <c r="J531" s="297"/>
      <c r="K531" s="297"/>
      <c r="L531" s="297"/>
      <c r="M531" s="297"/>
      <c r="N531" s="297"/>
      <c r="O531" s="317"/>
    </row>
    <row r="532" spans="5:15" ht="14.25" customHeight="1">
      <c r="E532" s="297"/>
      <c r="F532" s="297"/>
      <c r="G532" s="297"/>
      <c r="H532" s="297"/>
      <c r="I532" s="353"/>
      <c r="J532" s="297"/>
      <c r="K532" s="297"/>
      <c r="L532" s="297"/>
      <c r="M532" s="297"/>
      <c r="N532" s="297"/>
      <c r="O532" s="317"/>
    </row>
    <row r="533" spans="5:15" ht="14.25" customHeight="1">
      <c r="E533" s="297"/>
      <c r="F533" s="297"/>
      <c r="G533" s="297"/>
      <c r="H533" s="297"/>
      <c r="I533" s="353"/>
      <c r="J533" s="297"/>
      <c r="K533" s="297"/>
      <c r="L533" s="297"/>
      <c r="M533" s="297"/>
      <c r="N533" s="297"/>
      <c r="O533" s="317"/>
    </row>
    <row r="534" spans="5:15" ht="14.25" customHeight="1">
      <c r="E534" s="297"/>
      <c r="F534" s="297"/>
      <c r="G534" s="297"/>
      <c r="H534" s="297"/>
      <c r="I534" s="353"/>
      <c r="J534" s="297"/>
      <c r="K534" s="297"/>
      <c r="L534" s="297"/>
      <c r="M534" s="297"/>
      <c r="N534" s="297"/>
      <c r="O534" s="317"/>
    </row>
    <row r="535" spans="5:15" ht="14.25" customHeight="1">
      <c r="E535" s="297"/>
      <c r="F535" s="297"/>
      <c r="G535" s="297"/>
      <c r="H535" s="297"/>
      <c r="I535" s="353"/>
      <c r="J535" s="297"/>
      <c r="K535" s="297"/>
      <c r="L535" s="297"/>
      <c r="M535" s="297"/>
      <c r="N535" s="297"/>
      <c r="O535" s="317"/>
    </row>
    <row r="536" spans="5:15" ht="14.25" customHeight="1">
      <c r="E536" s="297"/>
      <c r="F536" s="297"/>
      <c r="G536" s="297"/>
      <c r="H536" s="297"/>
      <c r="I536" s="353"/>
      <c r="J536" s="297"/>
      <c r="K536" s="297"/>
      <c r="L536" s="297"/>
      <c r="M536" s="297"/>
      <c r="N536" s="297"/>
      <c r="O536" s="317"/>
    </row>
    <row r="537" spans="5:15" ht="14.25" customHeight="1">
      <c r="E537" s="297"/>
      <c r="F537" s="297"/>
      <c r="G537" s="297"/>
      <c r="H537" s="297"/>
      <c r="I537" s="353"/>
      <c r="J537" s="297"/>
      <c r="K537" s="297"/>
      <c r="L537" s="297"/>
      <c r="M537" s="297"/>
      <c r="N537" s="297"/>
      <c r="O537" s="317"/>
    </row>
    <row r="538" spans="5:15" ht="14.25" customHeight="1">
      <c r="E538" s="297"/>
      <c r="F538" s="297"/>
      <c r="G538" s="297"/>
      <c r="H538" s="297"/>
      <c r="I538" s="353"/>
      <c r="J538" s="297"/>
      <c r="K538" s="297"/>
      <c r="L538" s="297"/>
      <c r="M538" s="297"/>
      <c r="N538" s="297"/>
      <c r="O538" s="317"/>
    </row>
    <row r="539" spans="5:15" ht="14.25" customHeight="1">
      <c r="E539" s="297"/>
      <c r="F539" s="297"/>
      <c r="G539" s="297"/>
      <c r="H539" s="297"/>
      <c r="I539" s="353"/>
      <c r="J539" s="297"/>
      <c r="K539" s="297"/>
      <c r="L539" s="297"/>
      <c r="M539" s="297"/>
      <c r="N539" s="297"/>
      <c r="O539" s="317"/>
    </row>
    <row r="540" spans="5:15" ht="14.25" customHeight="1">
      <c r="E540" s="297"/>
      <c r="F540" s="297"/>
      <c r="G540" s="297"/>
      <c r="H540" s="297"/>
      <c r="I540" s="353"/>
      <c r="J540" s="297"/>
      <c r="K540" s="297"/>
      <c r="L540" s="297"/>
      <c r="M540" s="297"/>
      <c r="N540" s="297"/>
      <c r="O540" s="317"/>
    </row>
    <row r="541" spans="5:15" ht="14.25" customHeight="1">
      <c r="E541" s="297"/>
      <c r="F541" s="297"/>
      <c r="G541" s="297"/>
      <c r="H541" s="297"/>
      <c r="I541" s="353"/>
      <c r="J541" s="297"/>
      <c r="K541" s="297"/>
      <c r="L541" s="297"/>
      <c r="M541" s="297"/>
      <c r="N541" s="297"/>
      <c r="O541" s="317"/>
    </row>
    <row r="542" spans="5:15" ht="14.25" customHeight="1">
      <c r="E542" s="297"/>
      <c r="F542" s="297"/>
      <c r="G542" s="297"/>
      <c r="H542" s="297"/>
      <c r="I542" s="353"/>
      <c r="J542" s="297"/>
      <c r="K542" s="297"/>
      <c r="L542" s="297"/>
      <c r="M542" s="297"/>
      <c r="N542" s="297"/>
      <c r="O542" s="317"/>
    </row>
    <row r="543" spans="5:15" ht="14.25" customHeight="1">
      <c r="E543" s="297"/>
      <c r="F543" s="297"/>
      <c r="G543" s="297"/>
      <c r="H543" s="297"/>
      <c r="I543" s="353"/>
      <c r="J543" s="297"/>
      <c r="K543" s="297"/>
      <c r="L543" s="297"/>
      <c r="M543" s="297"/>
      <c r="N543" s="297"/>
      <c r="O543" s="317"/>
    </row>
    <row r="544" spans="5:15" ht="14.25" customHeight="1">
      <c r="E544" s="297"/>
      <c r="F544" s="297"/>
      <c r="G544" s="297"/>
      <c r="H544" s="297"/>
      <c r="I544" s="353"/>
      <c r="J544" s="297"/>
      <c r="K544" s="297"/>
      <c r="L544" s="297"/>
      <c r="M544" s="297"/>
      <c r="N544" s="297"/>
      <c r="O544" s="317"/>
    </row>
    <row r="545" spans="5:15" ht="14.25" customHeight="1">
      <c r="E545" s="297"/>
      <c r="F545" s="297"/>
      <c r="G545" s="297"/>
      <c r="H545" s="297"/>
      <c r="I545" s="353"/>
      <c r="J545" s="297"/>
      <c r="K545" s="297"/>
      <c r="L545" s="297"/>
      <c r="M545" s="297"/>
      <c r="N545" s="297"/>
      <c r="O545" s="317"/>
    </row>
    <row r="546" spans="5:15" ht="14.25" customHeight="1">
      <c r="E546" s="297"/>
      <c r="F546" s="297"/>
      <c r="G546" s="297"/>
      <c r="H546" s="297"/>
      <c r="I546" s="353"/>
      <c r="J546" s="297"/>
      <c r="K546" s="297"/>
      <c r="L546" s="297"/>
      <c r="M546" s="297"/>
      <c r="N546" s="297"/>
      <c r="O546" s="317"/>
    </row>
    <row r="547" spans="5:15" ht="14.25" customHeight="1">
      <c r="E547" s="297"/>
      <c r="F547" s="297"/>
      <c r="G547" s="297"/>
      <c r="H547" s="297"/>
      <c r="I547" s="353"/>
      <c r="J547" s="297"/>
      <c r="K547" s="297"/>
      <c r="L547" s="297"/>
      <c r="M547" s="297"/>
      <c r="N547" s="297"/>
      <c r="O547" s="317"/>
    </row>
    <row r="548" spans="5:15" ht="14.25" customHeight="1">
      <c r="E548" s="297"/>
      <c r="F548" s="297"/>
      <c r="G548" s="297"/>
      <c r="H548" s="297"/>
      <c r="I548" s="353"/>
      <c r="J548" s="297"/>
      <c r="K548" s="297"/>
      <c r="L548" s="297"/>
      <c r="M548" s="297"/>
      <c r="N548" s="297"/>
      <c r="O548" s="317"/>
    </row>
    <row r="549" spans="5:15" ht="14.25" customHeight="1">
      <c r="E549" s="297"/>
      <c r="F549" s="297"/>
      <c r="G549" s="297"/>
      <c r="H549" s="297"/>
      <c r="I549" s="353"/>
      <c r="J549" s="297"/>
      <c r="K549" s="297"/>
      <c r="L549" s="297"/>
      <c r="M549" s="297"/>
      <c r="N549" s="297"/>
      <c r="O549" s="317"/>
    </row>
    <row r="550" spans="5:15" ht="14.25" customHeight="1">
      <c r="E550" s="297"/>
      <c r="F550" s="297"/>
      <c r="G550" s="297"/>
      <c r="H550" s="297"/>
      <c r="I550" s="353"/>
      <c r="J550" s="297"/>
      <c r="K550" s="297"/>
      <c r="L550" s="297"/>
      <c r="M550" s="297"/>
      <c r="N550" s="297"/>
      <c r="O550" s="317"/>
    </row>
    <row r="551" spans="5:15" ht="14.25" customHeight="1">
      <c r="E551" s="297"/>
      <c r="F551" s="297"/>
      <c r="G551" s="297"/>
      <c r="H551" s="297"/>
      <c r="I551" s="353"/>
      <c r="J551" s="297"/>
      <c r="K551" s="297"/>
      <c r="L551" s="297"/>
      <c r="M551" s="297"/>
      <c r="N551" s="297"/>
      <c r="O551" s="317"/>
    </row>
    <row r="552" spans="5:15" ht="14.25" customHeight="1">
      <c r="E552" s="297"/>
      <c r="F552" s="297"/>
      <c r="G552" s="297"/>
      <c r="H552" s="297"/>
      <c r="I552" s="353"/>
      <c r="J552" s="297"/>
      <c r="K552" s="297"/>
      <c r="L552" s="297"/>
      <c r="M552" s="297"/>
      <c r="N552" s="297"/>
      <c r="O552" s="317"/>
    </row>
    <row r="553" spans="5:15" ht="14.25" customHeight="1">
      <c r="E553" s="297"/>
      <c r="F553" s="297"/>
      <c r="G553" s="297"/>
      <c r="H553" s="297"/>
      <c r="I553" s="353"/>
      <c r="J553" s="297"/>
      <c r="K553" s="297"/>
      <c r="L553" s="297"/>
      <c r="M553" s="297"/>
      <c r="N553" s="297"/>
      <c r="O553" s="317"/>
    </row>
    <row r="554" spans="5:15" ht="14.25" customHeight="1">
      <c r="E554" s="297"/>
      <c r="F554" s="297"/>
      <c r="G554" s="297"/>
      <c r="H554" s="297"/>
      <c r="I554" s="353"/>
      <c r="J554" s="297"/>
      <c r="K554" s="297"/>
      <c r="L554" s="297"/>
      <c r="M554" s="297"/>
      <c r="N554" s="297"/>
      <c r="O554" s="317"/>
    </row>
    <row r="555" spans="5:15" ht="14.25" customHeight="1">
      <c r="E555" s="297"/>
      <c r="F555" s="297"/>
      <c r="G555" s="297"/>
      <c r="H555" s="297"/>
      <c r="I555" s="353"/>
      <c r="J555" s="297"/>
      <c r="K555" s="297"/>
      <c r="L555" s="297"/>
      <c r="M555" s="297"/>
      <c r="N555" s="297"/>
      <c r="O555" s="317"/>
    </row>
    <row r="556" spans="5:15" ht="14.25" customHeight="1">
      <c r="E556" s="297"/>
      <c r="F556" s="297"/>
      <c r="G556" s="297"/>
      <c r="H556" s="297"/>
      <c r="I556" s="353"/>
      <c r="J556" s="297"/>
      <c r="K556" s="297"/>
      <c r="L556" s="297"/>
      <c r="M556" s="297"/>
      <c r="N556" s="297"/>
      <c r="O556" s="317"/>
    </row>
    <row r="557" spans="5:15" ht="14.25" customHeight="1">
      <c r="E557" s="297"/>
      <c r="F557" s="297"/>
      <c r="G557" s="297"/>
      <c r="H557" s="297"/>
      <c r="I557" s="353"/>
      <c r="J557" s="297"/>
      <c r="K557" s="297"/>
      <c r="L557" s="297"/>
      <c r="M557" s="297"/>
      <c r="N557" s="297"/>
      <c r="O557" s="317"/>
    </row>
    <row r="558" spans="5:15" ht="14.25" customHeight="1">
      <c r="E558" s="297"/>
      <c r="F558" s="297"/>
      <c r="G558" s="297"/>
      <c r="H558" s="297"/>
      <c r="I558" s="353"/>
      <c r="J558" s="297"/>
      <c r="K558" s="297"/>
      <c r="L558" s="297"/>
      <c r="M558" s="297"/>
      <c r="N558" s="297"/>
      <c r="O558" s="317"/>
    </row>
    <row r="559" spans="5:15" ht="14.25" customHeight="1">
      <c r="E559" s="297"/>
      <c r="F559" s="297"/>
      <c r="G559" s="297"/>
      <c r="H559" s="297"/>
      <c r="I559" s="353"/>
      <c r="J559" s="297"/>
      <c r="K559" s="297"/>
      <c r="L559" s="297"/>
      <c r="M559" s="297"/>
      <c r="N559" s="297"/>
      <c r="O559" s="317"/>
    </row>
    <row r="560" spans="5:15" ht="14.25" customHeight="1">
      <c r="E560" s="297"/>
      <c r="F560" s="297"/>
      <c r="G560" s="297"/>
      <c r="H560" s="297"/>
      <c r="I560" s="353"/>
      <c r="J560" s="297"/>
      <c r="K560" s="297"/>
      <c r="L560" s="297"/>
      <c r="M560" s="297"/>
      <c r="N560" s="297"/>
      <c r="O560" s="317"/>
    </row>
    <row r="561" spans="5:15" ht="14.25" customHeight="1">
      <c r="E561" s="297"/>
      <c r="F561" s="297"/>
      <c r="G561" s="297"/>
      <c r="H561" s="297"/>
      <c r="I561" s="353"/>
      <c r="J561" s="297"/>
      <c r="K561" s="297"/>
      <c r="L561" s="297"/>
      <c r="M561" s="297"/>
      <c r="N561" s="297"/>
      <c r="O561" s="317"/>
    </row>
    <row r="562" spans="5:15" ht="14.25" customHeight="1">
      <c r="E562" s="297"/>
      <c r="F562" s="297"/>
      <c r="G562" s="297"/>
      <c r="H562" s="297"/>
      <c r="I562" s="353"/>
      <c r="J562" s="297"/>
      <c r="K562" s="297"/>
      <c r="L562" s="297"/>
      <c r="M562" s="297"/>
      <c r="N562" s="297"/>
      <c r="O562" s="317"/>
    </row>
    <row r="563" spans="5:15" ht="14.25" customHeight="1">
      <c r="E563" s="297"/>
      <c r="F563" s="297"/>
      <c r="G563" s="297"/>
      <c r="H563" s="297"/>
      <c r="I563" s="353"/>
      <c r="J563" s="297"/>
      <c r="K563" s="297"/>
      <c r="L563" s="297"/>
      <c r="M563" s="297"/>
      <c r="N563" s="297"/>
      <c r="O563" s="317"/>
    </row>
    <row r="564" spans="5:15" ht="14.25" customHeight="1">
      <c r="E564" s="297"/>
      <c r="F564" s="297"/>
      <c r="G564" s="297"/>
      <c r="H564" s="297"/>
      <c r="I564" s="353"/>
      <c r="J564" s="297"/>
      <c r="K564" s="297"/>
      <c r="L564" s="297"/>
      <c r="M564" s="297"/>
      <c r="N564" s="297"/>
      <c r="O564" s="317"/>
    </row>
    <row r="565" spans="5:15" ht="14.25" customHeight="1">
      <c r="E565" s="297"/>
      <c r="F565" s="297"/>
      <c r="G565" s="297"/>
      <c r="H565" s="297"/>
      <c r="I565" s="353"/>
      <c r="J565" s="297"/>
      <c r="K565" s="297"/>
      <c r="L565" s="297"/>
      <c r="M565" s="297"/>
      <c r="N565" s="297"/>
      <c r="O565" s="317"/>
    </row>
    <row r="566" spans="5:15" ht="14.25" customHeight="1">
      <c r="E566" s="297"/>
      <c r="F566" s="297"/>
      <c r="G566" s="297"/>
      <c r="H566" s="297"/>
      <c r="I566" s="353"/>
      <c r="J566" s="297"/>
      <c r="K566" s="297"/>
      <c r="L566" s="297"/>
      <c r="M566" s="297"/>
      <c r="N566" s="297"/>
      <c r="O566" s="317"/>
    </row>
    <row r="567" spans="5:15" ht="14.25" customHeight="1">
      <c r="E567" s="297"/>
      <c r="F567" s="297"/>
      <c r="G567" s="297"/>
      <c r="H567" s="297"/>
      <c r="I567" s="353"/>
      <c r="J567" s="297"/>
      <c r="K567" s="297"/>
      <c r="L567" s="297"/>
      <c r="M567" s="297"/>
      <c r="N567" s="297"/>
      <c r="O567" s="317"/>
    </row>
    <row r="568" spans="5:15" ht="14.25" customHeight="1">
      <c r="E568" s="297"/>
      <c r="F568" s="297"/>
      <c r="G568" s="297"/>
      <c r="H568" s="297"/>
      <c r="I568" s="353"/>
      <c r="J568" s="297"/>
      <c r="K568" s="297"/>
      <c r="L568" s="297"/>
      <c r="M568" s="297"/>
      <c r="N568" s="297"/>
      <c r="O568" s="317"/>
    </row>
    <row r="569" spans="5:15" ht="14.25" customHeight="1">
      <c r="E569" s="297"/>
      <c r="F569" s="297"/>
      <c r="G569" s="297"/>
      <c r="H569" s="297"/>
      <c r="I569" s="353"/>
      <c r="J569" s="297"/>
      <c r="K569" s="297"/>
      <c r="L569" s="297"/>
      <c r="M569" s="297"/>
      <c r="N569" s="297"/>
      <c r="O569" s="317"/>
    </row>
    <row r="570" spans="5:15" ht="14.25" customHeight="1">
      <c r="E570" s="297"/>
      <c r="F570" s="297"/>
      <c r="G570" s="297"/>
      <c r="H570" s="297"/>
      <c r="I570" s="353"/>
      <c r="J570" s="297"/>
      <c r="K570" s="297"/>
      <c r="L570" s="297"/>
      <c r="M570" s="297"/>
      <c r="N570" s="297"/>
      <c r="O570" s="317"/>
    </row>
    <row r="571" spans="5:15" ht="14.25" customHeight="1">
      <c r="E571" s="297"/>
      <c r="F571" s="297"/>
      <c r="G571" s="297"/>
      <c r="H571" s="297"/>
      <c r="I571" s="353"/>
      <c r="J571" s="297"/>
      <c r="K571" s="297"/>
      <c r="L571" s="297"/>
      <c r="M571" s="297"/>
      <c r="N571" s="297"/>
      <c r="O571" s="317"/>
    </row>
    <row r="572" spans="5:15" ht="14.25" customHeight="1">
      <c r="E572" s="297"/>
      <c r="F572" s="297"/>
      <c r="G572" s="297"/>
      <c r="H572" s="297"/>
      <c r="I572" s="353"/>
      <c r="J572" s="297"/>
      <c r="K572" s="297"/>
      <c r="L572" s="297"/>
      <c r="M572" s="297"/>
      <c r="N572" s="297"/>
      <c r="O572" s="317"/>
    </row>
    <row r="573" spans="5:15" ht="14.25" customHeight="1">
      <c r="E573" s="297"/>
      <c r="F573" s="297"/>
      <c r="G573" s="297"/>
      <c r="H573" s="297"/>
      <c r="I573" s="353"/>
      <c r="J573" s="297"/>
      <c r="K573" s="297"/>
      <c r="L573" s="297"/>
      <c r="M573" s="297"/>
      <c r="N573" s="297"/>
      <c r="O573" s="317"/>
    </row>
    <row r="574" spans="5:15" ht="14.25" customHeight="1">
      <c r="E574" s="297"/>
      <c r="F574" s="297"/>
      <c r="G574" s="297"/>
      <c r="H574" s="297"/>
      <c r="I574" s="353"/>
      <c r="J574" s="297"/>
      <c r="K574" s="297"/>
      <c r="L574" s="297"/>
      <c r="M574" s="297"/>
      <c r="N574" s="297"/>
      <c r="O574" s="317"/>
    </row>
    <row r="575" spans="5:15" ht="14.25" customHeight="1">
      <c r="E575" s="297"/>
      <c r="F575" s="297"/>
      <c r="G575" s="297"/>
      <c r="H575" s="297"/>
      <c r="I575" s="353"/>
      <c r="J575" s="297"/>
      <c r="K575" s="297"/>
      <c r="L575" s="297"/>
      <c r="M575" s="297"/>
      <c r="N575" s="297"/>
      <c r="O575" s="317"/>
    </row>
    <row r="576" spans="5:15" ht="14.25" customHeight="1">
      <c r="E576" s="297"/>
      <c r="F576" s="297"/>
      <c r="G576" s="297"/>
      <c r="H576" s="297"/>
      <c r="I576" s="353"/>
      <c r="J576" s="297"/>
      <c r="K576" s="297"/>
      <c r="L576" s="297"/>
      <c r="M576" s="297"/>
      <c r="N576" s="297"/>
      <c r="O576" s="317"/>
    </row>
    <row r="577" spans="5:15" ht="14.25" customHeight="1">
      <c r="E577" s="297"/>
      <c r="F577" s="297"/>
      <c r="G577" s="297"/>
      <c r="H577" s="297"/>
      <c r="I577" s="353"/>
      <c r="J577" s="297"/>
      <c r="K577" s="297"/>
      <c r="L577" s="297"/>
      <c r="M577" s="297"/>
      <c r="N577" s="297"/>
      <c r="O577" s="317"/>
    </row>
    <row r="578" spans="5:15" ht="14.25" customHeight="1">
      <c r="E578" s="297"/>
      <c r="F578" s="297"/>
      <c r="G578" s="297"/>
      <c r="H578" s="297"/>
      <c r="I578" s="353"/>
      <c r="J578" s="297"/>
      <c r="K578" s="297"/>
      <c r="L578" s="297"/>
      <c r="M578" s="297"/>
      <c r="N578" s="297"/>
      <c r="O578" s="317"/>
    </row>
    <row r="579" spans="5:15" ht="14.25" customHeight="1">
      <c r="E579" s="297"/>
      <c r="F579" s="297"/>
      <c r="G579" s="297"/>
      <c r="H579" s="297"/>
      <c r="I579" s="353"/>
      <c r="J579" s="297"/>
      <c r="K579" s="297"/>
      <c r="L579" s="297"/>
      <c r="M579" s="297"/>
      <c r="N579" s="297"/>
      <c r="O579" s="317"/>
    </row>
    <row r="580" spans="5:15" ht="14.25" customHeight="1">
      <c r="E580" s="297"/>
      <c r="F580" s="297"/>
      <c r="G580" s="297"/>
      <c r="H580" s="297"/>
      <c r="I580" s="353"/>
      <c r="J580" s="297"/>
      <c r="K580" s="297"/>
      <c r="L580" s="297"/>
      <c r="M580" s="297"/>
      <c r="N580" s="297"/>
      <c r="O580" s="317"/>
    </row>
    <row r="581" spans="5:15" ht="14.25" customHeight="1">
      <c r="E581" s="297"/>
      <c r="F581" s="297"/>
      <c r="G581" s="297"/>
      <c r="H581" s="297"/>
      <c r="I581" s="353"/>
      <c r="J581" s="297"/>
      <c r="K581" s="297"/>
      <c r="L581" s="297"/>
      <c r="M581" s="297"/>
      <c r="N581" s="297"/>
      <c r="O581" s="317"/>
    </row>
    <row r="582" spans="5:15" ht="14.25" customHeight="1">
      <c r="E582" s="297"/>
      <c r="F582" s="297"/>
      <c r="G582" s="297"/>
      <c r="H582" s="297"/>
      <c r="I582" s="353"/>
      <c r="J582" s="297"/>
      <c r="K582" s="297"/>
      <c r="L582" s="297"/>
      <c r="M582" s="297"/>
      <c r="N582" s="297"/>
      <c r="O582" s="317"/>
    </row>
    <row r="583" spans="5:15" ht="14.25" customHeight="1">
      <c r="E583" s="297"/>
      <c r="F583" s="297"/>
      <c r="G583" s="297"/>
      <c r="H583" s="297"/>
      <c r="I583" s="353"/>
      <c r="J583" s="297"/>
      <c r="K583" s="297"/>
      <c r="L583" s="297"/>
      <c r="M583" s="297"/>
      <c r="N583" s="297"/>
      <c r="O583" s="317"/>
    </row>
    <row r="584" spans="5:15" ht="14.25" customHeight="1">
      <c r="E584" s="297"/>
      <c r="F584" s="297"/>
      <c r="G584" s="297"/>
      <c r="H584" s="297"/>
      <c r="I584" s="353"/>
      <c r="J584" s="297"/>
      <c r="K584" s="297"/>
      <c r="L584" s="297"/>
      <c r="M584" s="297"/>
      <c r="N584" s="297"/>
      <c r="O584" s="317"/>
    </row>
    <row r="585" spans="5:15" ht="14.25" customHeight="1">
      <c r="E585" s="297"/>
      <c r="F585" s="297"/>
      <c r="G585" s="297"/>
      <c r="H585" s="297"/>
      <c r="I585" s="353"/>
      <c r="J585" s="297"/>
      <c r="K585" s="297"/>
      <c r="L585" s="297"/>
      <c r="M585" s="297"/>
      <c r="N585" s="297"/>
      <c r="O585" s="317"/>
    </row>
    <row r="586" spans="5:15" ht="14.25" customHeight="1">
      <c r="E586" s="297"/>
      <c r="F586" s="297"/>
      <c r="G586" s="297"/>
      <c r="H586" s="297"/>
      <c r="I586" s="353"/>
      <c r="J586" s="297"/>
      <c r="K586" s="297"/>
      <c r="L586" s="297"/>
      <c r="M586" s="297"/>
      <c r="N586" s="297"/>
      <c r="O586" s="317"/>
    </row>
    <row r="587" spans="5:15" ht="14.25" customHeight="1">
      <c r="E587" s="297"/>
      <c r="F587" s="297"/>
      <c r="G587" s="297"/>
      <c r="H587" s="297"/>
      <c r="I587" s="353"/>
      <c r="J587" s="297"/>
      <c r="K587" s="297"/>
      <c r="L587" s="297"/>
      <c r="M587" s="297"/>
      <c r="N587" s="297"/>
      <c r="O587" s="317"/>
    </row>
    <row r="588" spans="5:15" ht="14.25" customHeight="1">
      <c r="E588" s="297"/>
      <c r="F588" s="297"/>
      <c r="G588" s="297"/>
      <c r="H588" s="297"/>
      <c r="I588" s="353"/>
      <c r="J588" s="297"/>
      <c r="K588" s="297"/>
      <c r="L588" s="297"/>
      <c r="M588" s="297"/>
      <c r="N588" s="297"/>
      <c r="O588" s="317"/>
    </row>
    <row r="589" spans="5:15" ht="14.25" customHeight="1">
      <c r="E589" s="297"/>
      <c r="F589" s="297"/>
      <c r="G589" s="297"/>
      <c r="H589" s="297"/>
      <c r="I589" s="353"/>
      <c r="J589" s="297"/>
      <c r="K589" s="297"/>
      <c r="L589" s="297"/>
      <c r="M589" s="297"/>
      <c r="N589" s="297"/>
      <c r="O589" s="317"/>
    </row>
    <row r="590" spans="5:15" ht="14.25" customHeight="1">
      <c r="E590" s="297"/>
      <c r="F590" s="297"/>
      <c r="G590" s="297"/>
      <c r="H590" s="297"/>
      <c r="I590" s="353"/>
      <c r="J590" s="297"/>
      <c r="K590" s="297"/>
      <c r="L590" s="297"/>
      <c r="M590" s="297"/>
      <c r="N590" s="297"/>
      <c r="O590" s="317"/>
    </row>
    <row r="591" spans="5:15" ht="14.25" customHeight="1">
      <c r="E591" s="297"/>
      <c r="F591" s="297"/>
      <c r="G591" s="297"/>
      <c r="H591" s="297"/>
      <c r="I591" s="353"/>
      <c r="J591" s="297"/>
      <c r="K591" s="297"/>
      <c r="L591" s="297"/>
      <c r="M591" s="297"/>
      <c r="N591" s="297"/>
      <c r="O591" s="317"/>
    </row>
    <row r="592" spans="5:15" ht="14.25" customHeight="1">
      <c r="E592" s="297"/>
      <c r="F592" s="297"/>
      <c r="G592" s="297"/>
      <c r="H592" s="297"/>
      <c r="I592" s="353"/>
      <c r="J592" s="297"/>
      <c r="K592" s="297"/>
      <c r="L592" s="297"/>
      <c r="M592" s="297"/>
      <c r="N592" s="297"/>
      <c r="O592" s="317"/>
    </row>
    <row r="593" spans="5:15" ht="14.25" customHeight="1">
      <c r="E593" s="297"/>
      <c r="F593" s="297"/>
      <c r="G593" s="297"/>
      <c r="H593" s="297"/>
      <c r="I593" s="353"/>
      <c r="J593" s="297"/>
      <c r="K593" s="297"/>
      <c r="L593" s="297"/>
      <c r="M593" s="297"/>
      <c r="N593" s="297"/>
      <c r="O593" s="317"/>
    </row>
    <row r="594" spans="5:15" ht="14.25" customHeight="1">
      <c r="E594" s="297"/>
      <c r="F594" s="297"/>
      <c r="G594" s="297"/>
      <c r="H594" s="297"/>
      <c r="I594" s="353"/>
      <c r="J594" s="297"/>
      <c r="K594" s="297"/>
      <c r="L594" s="297"/>
      <c r="M594" s="297"/>
      <c r="N594" s="297"/>
      <c r="O594" s="317"/>
    </row>
    <row r="595" spans="5:15" ht="14.25" customHeight="1">
      <c r="E595" s="297"/>
      <c r="F595" s="297"/>
      <c r="G595" s="297"/>
      <c r="H595" s="297"/>
      <c r="I595" s="353"/>
      <c r="J595" s="297"/>
      <c r="K595" s="297"/>
      <c r="L595" s="297"/>
      <c r="M595" s="297"/>
      <c r="N595" s="297"/>
      <c r="O595" s="317"/>
    </row>
    <row r="596" spans="5:15" ht="14.25" customHeight="1">
      <c r="E596" s="297"/>
      <c r="F596" s="297"/>
      <c r="G596" s="297"/>
      <c r="H596" s="297"/>
      <c r="I596" s="353"/>
      <c r="J596" s="297"/>
      <c r="K596" s="297"/>
      <c r="L596" s="297"/>
      <c r="M596" s="297"/>
      <c r="N596" s="297"/>
      <c r="O596" s="317"/>
    </row>
    <row r="597" spans="5:15" ht="14.25" customHeight="1">
      <c r="E597" s="297"/>
      <c r="F597" s="297"/>
      <c r="G597" s="297"/>
      <c r="H597" s="297"/>
      <c r="I597" s="353"/>
      <c r="J597" s="297"/>
      <c r="K597" s="297"/>
      <c r="L597" s="297"/>
      <c r="M597" s="297"/>
      <c r="N597" s="297"/>
      <c r="O597" s="317"/>
    </row>
    <row r="598" spans="5:15" ht="14.25" customHeight="1">
      <c r="E598" s="297"/>
      <c r="F598" s="297"/>
      <c r="G598" s="297"/>
      <c r="H598" s="297"/>
      <c r="I598" s="353"/>
      <c r="J598" s="297"/>
      <c r="K598" s="297"/>
      <c r="L598" s="297"/>
      <c r="M598" s="297"/>
      <c r="N598" s="297"/>
      <c r="O598" s="317"/>
    </row>
    <row r="599" spans="5:15" ht="14.25" customHeight="1">
      <c r="E599" s="297"/>
      <c r="F599" s="297"/>
      <c r="G599" s="297"/>
      <c r="H599" s="297"/>
      <c r="I599" s="353"/>
      <c r="J599" s="297"/>
      <c r="K599" s="297"/>
      <c r="L599" s="297"/>
      <c r="M599" s="297"/>
      <c r="N599" s="297"/>
      <c r="O599" s="317"/>
    </row>
    <row r="600" spans="5:15" ht="14.25" customHeight="1">
      <c r="E600" s="297"/>
      <c r="F600" s="297"/>
      <c r="G600" s="297"/>
      <c r="H600" s="297"/>
      <c r="I600" s="353"/>
      <c r="J600" s="297"/>
      <c r="K600" s="297"/>
      <c r="L600" s="297"/>
      <c r="M600" s="297"/>
      <c r="N600" s="297"/>
      <c r="O600" s="317"/>
    </row>
    <row r="601" spans="5:15" ht="14.25" customHeight="1">
      <c r="E601" s="297"/>
      <c r="F601" s="297"/>
      <c r="G601" s="297"/>
      <c r="H601" s="297"/>
      <c r="I601" s="353"/>
      <c r="J601" s="297"/>
      <c r="K601" s="297"/>
      <c r="L601" s="297"/>
      <c r="M601" s="297"/>
      <c r="N601" s="297"/>
      <c r="O601" s="317"/>
    </row>
    <row r="602" spans="5:15" ht="14.25" customHeight="1">
      <c r="E602" s="297"/>
      <c r="F602" s="297"/>
      <c r="G602" s="297"/>
      <c r="H602" s="297"/>
      <c r="I602" s="353"/>
      <c r="J602" s="297"/>
      <c r="K602" s="297"/>
      <c r="L602" s="297"/>
      <c r="M602" s="297"/>
      <c r="N602" s="297"/>
      <c r="O602" s="317"/>
    </row>
    <row r="603" spans="5:15" ht="14.25" customHeight="1">
      <c r="E603" s="297"/>
      <c r="F603" s="297"/>
      <c r="G603" s="297"/>
      <c r="H603" s="297"/>
      <c r="I603" s="353"/>
      <c r="J603" s="297"/>
      <c r="K603" s="297"/>
      <c r="L603" s="297"/>
      <c r="M603" s="297"/>
      <c r="N603" s="297"/>
      <c r="O603" s="317"/>
    </row>
    <row r="604" spans="5:15" ht="14.25" customHeight="1">
      <c r="E604" s="297"/>
      <c r="F604" s="297"/>
      <c r="G604" s="297"/>
      <c r="H604" s="297"/>
      <c r="I604" s="353"/>
      <c r="J604" s="297"/>
      <c r="K604" s="297"/>
      <c r="L604" s="297"/>
      <c r="M604" s="297"/>
      <c r="N604" s="297"/>
      <c r="O604" s="317"/>
    </row>
    <row r="605" spans="5:15" ht="14.25" customHeight="1">
      <c r="E605" s="297"/>
      <c r="F605" s="297"/>
      <c r="G605" s="297"/>
      <c r="H605" s="297"/>
      <c r="I605" s="353"/>
      <c r="J605" s="297"/>
      <c r="K605" s="297"/>
      <c r="L605" s="297"/>
      <c r="M605" s="297"/>
      <c r="N605" s="297"/>
      <c r="O605" s="317"/>
    </row>
    <row r="606" spans="5:15" ht="14.25" customHeight="1">
      <c r="E606" s="297"/>
      <c r="F606" s="297"/>
      <c r="G606" s="297"/>
      <c r="H606" s="297"/>
      <c r="I606" s="353"/>
      <c r="J606" s="297"/>
      <c r="K606" s="297"/>
      <c r="L606" s="297"/>
      <c r="M606" s="297"/>
      <c r="N606" s="297"/>
      <c r="O606" s="317"/>
    </row>
    <row r="607" spans="5:15" ht="14.25" customHeight="1">
      <c r="E607" s="297"/>
      <c r="F607" s="297"/>
      <c r="G607" s="297"/>
      <c r="H607" s="297"/>
      <c r="I607" s="353"/>
      <c r="J607" s="297"/>
      <c r="K607" s="297"/>
      <c r="L607" s="297"/>
      <c r="M607" s="297"/>
      <c r="N607" s="297"/>
      <c r="O607" s="317"/>
    </row>
    <row r="608" spans="5:15" ht="14.25" customHeight="1">
      <c r="E608" s="297"/>
      <c r="F608" s="297"/>
      <c r="G608" s="297"/>
      <c r="H608" s="297"/>
      <c r="I608" s="353"/>
      <c r="J608" s="297"/>
      <c r="K608" s="297"/>
      <c r="L608" s="297"/>
      <c r="M608" s="297"/>
      <c r="N608" s="297"/>
      <c r="O608" s="317"/>
    </row>
    <row r="609" spans="5:15" ht="14.25" customHeight="1">
      <c r="E609" s="297"/>
      <c r="F609" s="297"/>
      <c r="G609" s="297"/>
      <c r="H609" s="297"/>
      <c r="I609" s="353"/>
      <c r="J609" s="297"/>
      <c r="K609" s="297"/>
      <c r="L609" s="297"/>
      <c r="M609" s="297"/>
      <c r="N609" s="297"/>
      <c r="O609" s="317"/>
    </row>
    <row r="610" spans="5:15" ht="14.25" customHeight="1">
      <c r="E610" s="297"/>
      <c r="F610" s="297"/>
      <c r="G610" s="297"/>
      <c r="H610" s="297"/>
      <c r="I610" s="353"/>
      <c r="J610" s="297"/>
      <c r="K610" s="297"/>
      <c r="L610" s="297"/>
      <c r="M610" s="297"/>
      <c r="N610" s="297"/>
      <c r="O610" s="317"/>
    </row>
    <row r="611" spans="5:15" ht="14.25" customHeight="1">
      <c r="E611" s="297"/>
      <c r="F611" s="297"/>
      <c r="G611" s="297"/>
      <c r="H611" s="297"/>
      <c r="I611" s="353"/>
      <c r="J611" s="297"/>
      <c r="K611" s="297"/>
      <c r="L611" s="297"/>
      <c r="M611" s="297"/>
      <c r="N611" s="297"/>
      <c r="O611" s="317"/>
    </row>
    <row r="612" spans="5:15" ht="14.25" customHeight="1">
      <c r="E612" s="297"/>
      <c r="F612" s="297"/>
      <c r="G612" s="297"/>
      <c r="H612" s="297"/>
      <c r="I612" s="353"/>
      <c r="J612" s="297"/>
      <c r="K612" s="297"/>
      <c r="L612" s="297"/>
      <c r="M612" s="297"/>
      <c r="N612" s="297"/>
      <c r="O612" s="317"/>
    </row>
    <row r="613" spans="5:15" ht="14.25" customHeight="1">
      <c r="E613" s="297"/>
      <c r="F613" s="297"/>
      <c r="G613" s="297"/>
      <c r="H613" s="297"/>
      <c r="I613" s="353"/>
      <c r="J613" s="297"/>
      <c r="K613" s="297"/>
      <c r="L613" s="297"/>
      <c r="M613" s="297"/>
      <c r="N613" s="297"/>
      <c r="O613" s="317"/>
    </row>
    <row r="614" spans="5:15" ht="14.25" customHeight="1">
      <c r="E614" s="297"/>
      <c r="F614" s="297"/>
      <c r="G614" s="297"/>
      <c r="H614" s="297"/>
      <c r="I614" s="353"/>
      <c r="J614" s="297"/>
      <c r="K614" s="297"/>
      <c r="L614" s="297"/>
      <c r="M614" s="297"/>
      <c r="N614" s="297"/>
      <c r="O614" s="317"/>
    </row>
    <row r="615" spans="5:15" ht="14.25" customHeight="1">
      <c r="E615" s="297"/>
      <c r="F615" s="297"/>
      <c r="G615" s="297"/>
      <c r="H615" s="297"/>
      <c r="I615" s="353"/>
      <c r="J615" s="297"/>
      <c r="K615" s="297"/>
      <c r="L615" s="297"/>
      <c r="M615" s="297"/>
      <c r="N615" s="297"/>
      <c r="O615" s="317"/>
    </row>
    <row r="616" spans="5:15" ht="14.25" customHeight="1">
      <c r="E616" s="297"/>
      <c r="F616" s="297"/>
      <c r="G616" s="297"/>
      <c r="H616" s="297"/>
      <c r="I616" s="353"/>
      <c r="J616" s="297"/>
      <c r="K616" s="297"/>
      <c r="L616" s="297"/>
      <c r="M616" s="297"/>
      <c r="N616" s="297"/>
      <c r="O616" s="317"/>
    </row>
    <row r="617" spans="5:15" ht="14.25" customHeight="1">
      <c r="E617" s="297"/>
      <c r="F617" s="297"/>
      <c r="G617" s="297"/>
      <c r="H617" s="297"/>
      <c r="I617" s="353"/>
      <c r="J617" s="297"/>
      <c r="K617" s="297"/>
      <c r="L617" s="297"/>
      <c r="M617" s="297"/>
      <c r="N617" s="297"/>
      <c r="O617" s="317"/>
    </row>
    <row r="618" spans="5:15" ht="14.25" customHeight="1">
      <c r="E618" s="297"/>
      <c r="F618" s="297"/>
      <c r="G618" s="297"/>
      <c r="H618" s="297"/>
      <c r="I618" s="353"/>
      <c r="J618" s="297"/>
      <c r="K618" s="297"/>
      <c r="L618" s="297"/>
      <c r="M618" s="297"/>
      <c r="N618" s="297"/>
      <c r="O618" s="317"/>
    </row>
    <row r="619" spans="5:15" ht="14.25" customHeight="1">
      <c r="E619" s="297"/>
      <c r="F619" s="297"/>
      <c r="G619" s="297"/>
      <c r="H619" s="297"/>
      <c r="I619" s="353"/>
      <c r="J619" s="297"/>
      <c r="K619" s="297"/>
      <c r="L619" s="297"/>
      <c r="M619" s="297"/>
      <c r="N619" s="297"/>
      <c r="O619" s="317"/>
    </row>
    <row r="620" spans="5:15" ht="14.25" customHeight="1">
      <c r="E620" s="297"/>
      <c r="F620" s="297"/>
      <c r="G620" s="297"/>
      <c r="H620" s="297"/>
      <c r="I620" s="353"/>
      <c r="J620" s="297"/>
      <c r="K620" s="297"/>
      <c r="L620" s="297"/>
      <c r="M620" s="297"/>
      <c r="N620" s="297"/>
      <c r="O620" s="317"/>
    </row>
    <row r="621" spans="5:15" ht="14.25" customHeight="1">
      <c r="E621" s="297"/>
      <c r="F621" s="297"/>
      <c r="G621" s="297"/>
      <c r="H621" s="297"/>
      <c r="I621" s="353"/>
      <c r="J621" s="297"/>
      <c r="K621" s="297"/>
      <c r="L621" s="297"/>
      <c r="M621" s="297"/>
      <c r="N621" s="297"/>
      <c r="O621" s="317"/>
    </row>
    <row r="622" spans="5:15" ht="14.25" customHeight="1">
      <c r="E622" s="297"/>
      <c r="F622" s="297"/>
      <c r="G622" s="297"/>
      <c r="H622" s="297"/>
      <c r="I622" s="353"/>
      <c r="J622" s="297"/>
      <c r="K622" s="297"/>
      <c r="L622" s="297"/>
      <c r="M622" s="297"/>
      <c r="N622" s="297"/>
      <c r="O622" s="317"/>
    </row>
    <row r="623" spans="5:15" ht="14.25" customHeight="1">
      <c r="E623" s="297"/>
      <c r="F623" s="297"/>
      <c r="G623" s="297"/>
      <c r="H623" s="297"/>
      <c r="I623" s="353"/>
      <c r="J623" s="297"/>
      <c r="K623" s="297"/>
      <c r="L623" s="297"/>
      <c r="M623" s="297"/>
      <c r="N623" s="297"/>
      <c r="O623" s="317"/>
    </row>
    <row r="624" spans="5:15" ht="14.25" customHeight="1">
      <c r="E624" s="297"/>
      <c r="F624" s="297"/>
      <c r="G624" s="297"/>
      <c r="H624" s="297"/>
      <c r="I624" s="353"/>
      <c r="J624" s="297"/>
      <c r="K624" s="297"/>
      <c r="L624" s="297"/>
      <c r="M624" s="297"/>
      <c r="N624" s="297"/>
      <c r="O624" s="317"/>
    </row>
    <row r="625" spans="5:15" ht="14.25" customHeight="1">
      <c r="E625" s="297"/>
      <c r="F625" s="297"/>
      <c r="G625" s="297"/>
      <c r="H625" s="297"/>
      <c r="I625" s="353"/>
      <c r="J625" s="297"/>
      <c r="K625" s="297"/>
      <c r="L625" s="297"/>
      <c r="M625" s="297"/>
      <c r="N625" s="297"/>
      <c r="O625" s="317"/>
    </row>
    <row r="626" spans="5:15" ht="14.25" customHeight="1">
      <c r="E626" s="297"/>
      <c r="F626" s="297"/>
      <c r="G626" s="297"/>
      <c r="H626" s="297"/>
      <c r="I626" s="353"/>
      <c r="J626" s="297"/>
      <c r="K626" s="297"/>
      <c r="L626" s="297"/>
      <c r="M626" s="297"/>
      <c r="N626" s="297"/>
      <c r="O626" s="317"/>
    </row>
    <row r="627" spans="5:15" ht="14.25" customHeight="1">
      <c r="E627" s="297"/>
      <c r="F627" s="297"/>
      <c r="G627" s="297"/>
      <c r="H627" s="297"/>
      <c r="I627" s="353"/>
      <c r="J627" s="297"/>
      <c r="K627" s="297"/>
      <c r="L627" s="297"/>
      <c r="M627" s="297"/>
      <c r="N627" s="297"/>
      <c r="O627" s="317"/>
    </row>
    <row r="628" spans="5:15" ht="14.25" customHeight="1">
      <c r="E628" s="297"/>
      <c r="F628" s="297"/>
      <c r="G628" s="297"/>
      <c r="H628" s="297"/>
      <c r="I628" s="353"/>
      <c r="J628" s="297"/>
      <c r="K628" s="297"/>
      <c r="L628" s="297"/>
      <c r="M628" s="297"/>
      <c r="N628" s="297"/>
      <c r="O628" s="317"/>
    </row>
    <row r="629" spans="5:15" ht="14.25" customHeight="1">
      <c r="E629" s="297"/>
      <c r="F629" s="297"/>
      <c r="G629" s="297"/>
      <c r="H629" s="297"/>
      <c r="I629" s="353"/>
      <c r="J629" s="297"/>
      <c r="K629" s="297"/>
      <c r="L629" s="297"/>
      <c r="M629" s="297"/>
      <c r="N629" s="297"/>
      <c r="O629" s="317"/>
    </row>
    <row r="630" spans="5:15" ht="14.25" customHeight="1">
      <c r="E630" s="297"/>
      <c r="F630" s="297"/>
      <c r="G630" s="297"/>
      <c r="H630" s="297"/>
      <c r="I630" s="353"/>
      <c r="J630" s="297"/>
      <c r="K630" s="297"/>
      <c r="L630" s="297"/>
      <c r="M630" s="297"/>
      <c r="N630" s="297"/>
      <c r="O630" s="317"/>
    </row>
    <row r="631" spans="5:15" ht="14.25" customHeight="1">
      <c r="E631" s="297"/>
      <c r="F631" s="297"/>
      <c r="G631" s="297"/>
      <c r="H631" s="297"/>
      <c r="I631" s="353"/>
      <c r="J631" s="297"/>
      <c r="K631" s="297"/>
      <c r="L631" s="297"/>
      <c r="M631" s="297"/>
      <c r="N631" s="297"/>
      <c r="O631" s="317"/>
    </row>
    <row r="632" spans="5:15" ht="14.25" customHeight="1">
      <c r="E632" s="297"/>
      <c r="F632" s="297"/>
      <c r="G632" s="297"/>
      <c r="H632" s="297"/>
      <c r="I632" s="353"/>
      <c r="J632" s="297"/>
      <c r="K632" s="297"/>
      <c r="L632" s="297"/>
      <c r="M632" s="297"/>
      <c r="N632" s="297"/>
      <c r="O632" s="317"/>
    </row>
    <row r="633" spans="5:15" ht="14.25" customHeight="1">
      <c r="E633" s="297"/>
      <c r="F633" s="297"/>
      <c r="G633" s="297"/>
      <c r="H633" s="297"/>
      <c r="I633" s="353"/>
      <c r="J633" s="297"/>
      <c r="K633" s="297"/>
      <c r="L633" s="297"/>
      <c r="M633" s="297"/>
      <c r="N633" s="297"/>
      <c r="O633" s="317"/>
    </row>
    <row r="634" spans="5:15" ht="14.25" customHeight="1">
      <c r="E634" s="297"/>
      <c r="F634" s="297"/>
      <c r="G634" s="297"/>
      <c r="H634" s="297"/>
      <c r="I634" s="353"/>
      <c r="J634" s="297"/>
      <c r="K634" s="297"/>
      <c r="L634" s="297"/>
      <c r="M634" s="297"/>
      <c r="N634" s="297"/>
      <c r="O634" s="317"/>
    </row>
    <row r="635" spans="5:15" ht="14.25" customHeight="1">
      <c r="E635" s="297"/>
      <c r="F635" s="297"/>
      <c r="G635" s="297"/>
      <c r="H635" s="297"/>
      <c r="I635" s="353"/>
      <c r="J635" s="297"/>
      <c r="K635" s="297"/>
      <c r="L635" s="297"/>
      <c r="M635" s="297"/>
      <c r="N635" s="297"/>
      <c r="O635" s="317"/>
    </row>
    <row r="636" spans="5:15" ht="14.25" customHeight="1">
      <c r="E636" s="297"/>
      <c r="F636" s="297"/>
      <c r="G636" s="297"/>
      <c r="H636" s="297"/>
      <c r="I636" s="353"/>
      <c r="J636" s="297"/>
      <c r="K636" s="297"/>
      <c r="L636" s="297"/>
      <c r="M636" s="297"/>
      <c r="N636" s="297"/>
      <c r="O636" s="317"/>
    </row>
    <row r="637" spans="5:15" ht="14.25" customHeight="1">
      <c r="E637" s="297"/>
      <c r="F637" s="297"/>
      <c r="G637" s="297"/>
      <c r="H637" s="297"/>
      <c r="I637" s="353"/>
      <c r="J637" s="297"/>
      <c r="K637" s="297"/>
      <c r="L637" s="297"/>
      <c r="M637" s="297"/>
      <c r="N637" s="297"/>
      <c r="O637" s="317"/>
    </row>
    <row r="638" spans="5:15" ht="14.25" customHeight="1">
      <c r="E638" s="297"/>
      <c r="F638" s="297"/>
      <c r="G638" s="297"/>
      <c r="H638" s="297"/>
      <c r="I638" s="353"/>
      <c r="J638" s="297"/>
      <c r="K638" s="297"/>
      <c r="L638" s="297"/>
      <c r="M638" s="297"/>
      <c r="N638" s="297"/>
      <c r="O638" s="317"/>
    </row>
    <row r="639" spans="5:15" ht="14.25" customHeight="1">
      <c r="E639" s="297"/>
      <c r="F639" s="297"/>
      <c r="G639" s="297"/>
      <c r="H639" s="297"/>
      <c r="I639" s="353"/>
      <c r="J639" s="297"/>
      <c r="K639" s="297"/>
      <c r="L639" s="297"/>
      <c r="M639" s="297"/>
      <c r="N639" s="297"/>
      <c r="O639" s="317"/>
    </row>
    <row r="640" spans="5:15" ht="14.25" customHeight="1">
      <c r="E640" s="297"/>
      <c r="F640" s="297"/>
      <c r="G640" s="297"/>
      <c r="H640" s="297"/>
      <c r="I640" s="353"/>
      <c r="J640" s="297"/>
      <c r="K640" s="297"/>
      <c r="L640" s="297"/>
      <c r="M640" s="297"/>
      <c r="N640" s="297"/>
      <c r="O640" s="317"/>
    </row>
    <row r="641" spans="5:15" ht="14.25" customHeight="1">
      <c r="E641" s="297"/>
      <c r="F641" s="297"/>
      <c r="G641" s="297"/>
      <c r="H641" s="297"/>
      <c r="I641" s="353"/>
      <c r="J641" s="297"/>
      <c r="K641" s="297"/>
      <c r="L641" s="297"/>
      <c r="M641" s="297"/>
      <c r="N641" s="297"/>
      <c r="O641" s="317"/>
    </row>
    <row r="642" spans="5:15" ht="14.25" customHeight="1">
      <c r="E642" s="297"/>
      <c r="F642" s="297"/>
      <c r="G642" s="297"/>
      <c r="H642" s="297"/>
      <c r="I642" s="353"/>
      <c r="J642" s="297"/>
      <c r="K642" s="297"/>
      <c r="L642" s="297"/>
      <c r="M642" s="297"/>
      <c r="N642" s="297"/>
      <c r="O642" s="317"/>
    </row>
    <row r="643" spans="5:15" ht="14.25" customHeight="1">
      <c r="E643" s="297"/>
      <c r="F643" s="297"/>
      <c r="G643" s="297"/>
      <c r="H643" s="297"/>
      <c r="I643" s="353"/>
      <c r="J643" s="297"/>
      <c r="K643" s="297"/>
      <c r="L643" s="297"/>
      <c r="M643" s="297"/>
      <c r="N643" s="297"/>
      <c r="O643" s="317"/>
    </row>
    <row r="644" spans="5:15" ht="14.25" customHeight="1">
      <c r="E644" s="297"/>
      <c r="F644" s="297"/>
      <c r="G644" s="297"/>
      <c r="H644" s="297"/>
      <c r="I644" s="353"/>
      <c r="J644" s="297"/>
      <c r="K644" s="297"/>
      <c r="L644" s="297"/>
      <c r="M644" s="297"/>
      <c r="N644" s="297"/>
      <c r="O644" s="317"/>
    </row>
    <row r="645" spans="5:15" ht="14.25" customHeight="1">
      <c r="E645" s="297"/>
      <c r="F645" s="297"/>
      <c r="G645" s="297"/>
      <c r="H645" s="297"/>
      <c r="I645" s="353"/>
      <c r="J645" s="297"/>
      <c r="K645" s="297"/>
      <c r="L645" s="297"/>
      <c r="M645" s="297"/>
      <c r="N645" s="297"/>
      <c r="O645" s="317"/>
    </row>
    <row r="646" spans="5:15" ht="14.25" customHeight="1">
      <c r="E646" s="297"/>
      <c r="F646" s="297"/>
      <c r="G646" s="297"/>
      <c r="H646" s="297"/>
      <c r="I646" s="353"/>
      <c r="J646" s="297"/>
      <c r="K646" s="297"/>
      <c r="L646" s="297"/>
      <c r="M646" s="297"/>
      <c r="N646" s="297"/>
      <c r="O646" s="317"/>
    </row>
    <row r="647" spans="5:15" ht="14.25" customHeight="1">
      <c r="E647" s="297"/>
      <c r="F647" s="297"/>
      <c r="G647" s="297"/>
      <c r="H647" s="297"/>
      <c r="I647" s="353"/>
      <c r="J647" s="297"/>
      <c r="K647" s="297"/>
      <c r="L647" s="297"/>
      <c r="M647" s="297"/>
      <c r="N647" s="297"/>
      <c r="O647" s="317"/>
    </row>
    <row r="648" spans="5:15" ht="14.25" customHeight="1">
      <c r="E648" s="297"/>
      <c r="F648" s="297"/>
      <c r="G648" s="297"/>
      <c r="H648" s="297"/>
      <c r="I648" s="353"/>
      <c r="J648" s="297"/>
      <c r="K648" s="297"/>
      <c r="L648" s="297"/>
      <c r="M648" s="297"/>
      <c r="N648" s="297"/>
      <c r="O648" s="317"/>
    </row>
    <row r="649" spans="5:15" ht="14.25" customHeight="1">
      <c r="E649" s="297"/>
      <c r="F649" s="297"/>
      <c r="G649" s="297"/>
      <c r="H649" s="297"/>
      <c r="I649" s="353"/>
      <c r="J649" s="297"/>
      <c r="K649" s="297"/>
      <c r="L649" s="297"/>
      <c r="M649" s="297"/>
      <c r="N649" s="297"/>
      <c r="O649" s="317"/>
    </row>
    <row r="650" spans="5:15" ht="14.25" customHeight="1">
      <c r="E650" s="297"/>
      <c r="F650" s="297"/>
      <c r="G650" s="297"/>
      <c r="H650" s="297"/>
      <c r="I650" s="353"/>
      <c r="J650" s="297"/>
      <c r="K650" s="297"/>
      <c r="L650" s="297"/>
      <c r="M650" s="297"/>
      <c r="N650" s="297"/>
      <c r="O650" s="317"/>
    </row>
    <row r="651" spans="5:15" ht="14.25" customHeight="1">
      <c r="E651" s="297"/>
      <c r="F651" s="297"/>
      <c r="G651" s="297"/>
      <c r="H651" s="297"/>
      <c r="I651" s="353"/>
      <c r="J651" s="297"/>
      <c r="K651" s="297"/>
      <c r="L651" s="297"/>
      <c r="M651" s="297"/>
      <c r="N651" s="297"/>
      <c r="O651" s="317"/>
    </row>
    <row r="652" spans="5:15" ht="14.25" customHeight="1">
      <c r="E652" s="297"/>
      <c r="F652" s="297"/>
      <c r="G652" s="297"/>
      <c r="H652" s="297"/>
      <c r="I652" s="353"/>
      <c r="J652" s="297"/>
      <c r="K652" s="297"/>
      <c r="L652" s="297"/>
      <c r="M652" s="297"/>
      <c r="N652" s="297"/>
      <c r="O652" s="317"/>
    </row>
    <row r="653" spans="5:15" ht="14.25" customHeight="1">
      <c r="E653" s="297"/>
      <c r="F653" s="297"/>
      <c r="G653" s="297"/>
      <c r="H653" s="297"/>
      <c r="I653" s="353"/>
      <c r="J653" s="297"/>
      <c r="K653" s="297"/>
      <c r="L653" s="297"/>
      <c r="M653" s="297"/>
      <c r="N653" s="297"/>
      <c r="O653" s="317"/>
    </row>
    <row r="654" spans="5:15" ht="14.25" customHeight="1">
      <c r="E654" s="297"/>
      <c r="F654" s="297"/>
      <c r="G654" s="297"/>
      <c r="H654" s="297"/>
      <c r="I654" s="353"/>
      <c r="J654" s="297"/>
      <c r="K654" s="297"/>
      <c r="L654" s="297"/>
      <c r="M654" s="297"/>
      <c r="N654" s="297"/>
      <c r="O654" s="317"/>
    </row>
    <row r="655" spans="5:15" ht="14.25" customHeight="1">
      <c r="E655" s="297"/>
      <c r="F655" s="297"/>
      <c r="G655" s="297"/>
      <c r="H655" s="297"/>
      <c r="I655" s="353"/>
      <c r="J655" s="297"/>
      <c r="K655" s="297"/>
      <c r="L655" s="297"/>
      <c r="M655" s="297"/>
      <c r="N655" s="297"/>
      <c r="O655" s="317"/>
    </row>
    <row r="656" spans="5:15" ht="14.25" customHeight="1">
      <c r="E656" s="297"/>
      <c r="F656" s="297"/>
      <c r="G656" s="297"/>
      <c r="H656" s="297"/>
      <c r="I656" s="353"/>
      <c r="J656" s="297"/>
      <c r="K656" s="297"/>
      <c r="L656" s="297"/>
      <c r="M656" s="297"/>
      <c r="N656" s="297"/>
      <c r="O656" s="317"/>
    </row>
    <row r="657" spans="5:15" ht="14.25" customHeight="1">
      <c r="E657" s="297"/>
      <c r="F657" s="297"/>
      <c r="G657" s="297"/>
      <c r="H657" s="297"/>
      <c r="I657" s="353"/>
      <c r="J657" s="297"/>
      <c r="K657" s="297"/>
      <c r="L657" s="297"/>
      <c r="M657" s="297"/>
      <c r="N657" s="297"/>
      <c r="O657" s="317"/>
    </row>
    <row r="658" spans="5:15" ht="14.25" customHeight="1">
      <c r="E658" s="297"/>
      <c r="F658" s="297"/>
      <c r="G658" s="297"/>
      <c r="H658" s="297"/>
      <c r="I658" s="353"/>
      <c r="J658" s="297"/>
      <c r="K658" s="297"/>
      <c r="L658" s="297"/>
      <c r="M658" s="297"/>
      <c r="N658" s="297"/>
      <c r="O658" s="317"/>
    </row>
    <row r="659" spans="5:15" ht="14.25" customHeight="1">
      <c r="E659" s="297"/>
      <c r="F659" s="297"/>
      <c r="G659" s="297"/>
      <c r="H659" s="297"/>
      <c r="I659" s="353"/>
      <c r="J659" s="297"/>
      <c r="K659" s="297"/>
      <c r="L659" s="297"/>
      <c r="M659" s="297"/>
      <c r="N659" s="297"/>
      <c r="O659" s="317"/>
    </row>
    <row r="660" spans="5:15" ht="14.25" customHeight="1">
      <c r="E660" s="297"/>
      <c r="F660" s="297"/>
      <c r="G660" s="297"/>
      <c r="H660" s="297"/>
      <c r="I660" s="353"/>
      <c r="J660" s="297"/>
      <c r="K660" s="297"/>
      <c r="L660" s="297"/>
      <c r="M660" s="297"/>
      <c r="N660" s="297"/>
      <c r="O660" s="317"/>
    </row>
    <row r="661" spans="5:15" ht="14.25" customHeight="1">
      <c r="E661" s="297"/>
      <c r="F661" s="297"/>
      <c r="G661" s="297"/>
      <c r="H661" s="297"/>
      <c r="I661" s="353"/>
      <c r="J661" s="297"/>
      <c r="K661" s="297"/>
      <c r="L661" s="297"/>
      <c r="M661" s="297"/>
      <c r="N661" s="297"/>
      <c r="O661" s="317"/>
    </row>
    <row r="662" spans="5:15" ht="14.25" customHeight="1">
      <c r="E662" s="297"/>
      <c r="F662" s="297"/>
      <c r="G662" s="297"/>
      <c r="H662" s="297"/>
      <c r="I662" s="353"/>
      <c r="J662" s="297"/>
      <c r="K662" s="297"/>
      <c r="L662" s="297"/>
      <c r="M662" s="297"/>
      <c r="N662" s="297"/>
      <c r="O662" s="317"/>
    </row>
    <row r="663" spans="5:15" ht="14.25" customHeight="1">
      <c r="E663" s="297"/>
      <c r="F663" s="297"/>
      <c r="G663" s="297"/>
      <c r="H663" s="297"/>
      <c r="I663" s="353"/>
      <c r="J663" s="297"/>
      <c r="K663" s="297"/>
      <c r="L663" s="297"/>
      <c r="M663" s="297"/>
      <c r="N663" s="297"/>
      <c r="O663" s="317"/>
    </row>
    <row r="664" spans="5:15" ht="14.25" customHeight="1">
      <c r="E664" s="297"/>
      <c r="F664" s="297"/>
      <c r="G664" s="297"/>
      <c r="H664" s="297"/>
      <c r="I664" s="353"/>
      <c r="J664" s="297"/>
      <c r="K664" s="297"/>
      <c r="L664" s="297"/>
      <c r="M664" s="297"/>
      <c r="N664" s="297"/>
      <c r="O664" s="317"/>
    </row>
    <row r="665" spans="5:15" ht="14.25" customHeight="1">
      <c r="E665" s="297"/>
      <c r="F665" s="297"/>
      <c r="G665" s="297"/>
      <c r="H665" s="297"/>
      <c r="I665" s="353"/>
      <c r="J665" s="297"/>
      <c r="K665" s="297"/>
      <c r="L665" s="297"/>
      <c r="M665" s="297"/>
      <c r="N665" s="297"/>
      <c r="O665" s="317"/>
    </row>
    <row r="666" spans="5:15" ht="14.25" customHeight="1">
      <c r="E666" s="297"/>
      <c r="F666" s="297"/>
      <c r="G666" s="297"/>
      <c r="H666" s="297"/>
      <c r="I666" s="353"/>
      <c r="J666" s="297"/>
      <c r="K666" s="297"/>
      <c r="L666" s="297"/>
      <c r="M666" s="297"/>
      <c r="N666" s="297"/>
      <c r="O666" s="317"/>
    </row>
    <row r="667" spans="5:15" ht="14.25" customHeight="1">
      <c r="E667" s="297"/>
      <c r="F667" s="297"/>
      <c r="G667" s="297"/>
      <c r="H667" s="297"/>
      <c r="I667" s="353"/>
      <c r="J667" s="297"/>
      <c r="K667" s="297"/>
      <c r="L667" s="297"/>
      <c r="M667" s="297"/>
      <c r="N667" s="297"/>
      <c r="O667" s="317"/>
    </row>
    <row r="668" spans="5:15" ht="14.25" customHeight="1">
      <c r="E668" s="297"/>
      <c r="F668" s="297"/>
      <c r="G668" s="297"/>
      <c r="H668" s="297"/>
      <c r="I668" s="353"/>
      <c r="J668" s="297"/>
      <c r="K668" s="297"/>
      <c r="L668" s="297"/>
      <c r="M668" s="297"/>
      <c r="N668" s="297"/>
      <c r="O668" s="317"/>
    </row>
    <row r="669" spans="5:15" ht="14.25" customHeight="1">
      <c r="E669" s="297"/>
      <c r="F669" s="297"/>
      <c r="G669" s="297"/>
      <c r="H669" s="297"/>
      <c r="I669" s="353"/>
      <c r="J669" s="297"/>
      <c r="K669" s="297"/>
      <c r="L669" s="297"/>
      <c r="M669" s="297"/>
      <c r="N669" s="297"/>
      <c r="O669" s="317"/>
    </row>
    <row r="670" spans="5:15" ht="14.25" customHeight="1">
      <c r="E670" s="297"/>
      <c r="F670" s="297"/>
      <c r="G670" s="297"/>
      <c r="H670" s="297"/>
      <c r="I670" s="353"/>
      <c r="J670" s="297"/>
      <c r="K670" s="297"/>
      <c r="L670" s="297"/>
      <c r="M670" s="297"/>
      <c r="N670" s="297"/>
      <c r="O670" s="317"/>
    </row>
    <row r="671" spans="5:15" ht="14.25" customHeight="1">
      <c r="E671" s="297"/>
      <c r="F671" s="297"/>
      <c r="G671" s="297"/>
      <c r="H671" s="297"/>
      <c r="I671" s="353"/>
      <c r="J671" s="297"/>
      <c r="K671" s="297"/>
      <c r="L671" s="297"/>
      <c r="M671" s="297"/>
      <c r="N671" s="297"/>
      <c r="O671" s="317"/>
    </row>
    <row r="672" spans="5:15" ht="14.25" customHeight="1">
      <c r="E672" s="297"/>
      <c r="F672" s="297"/>
      <c r="G672" s="297"/>
      <c r="H672" s="297"/>
      <c r="I672" s="353"/>
      <c r="J672" s="297"/>
      <c r="K672" s="297"/>
      <c r="L672" s="297"/>
      <c r="M672" s="297"/>
      <c r="N672" s="297"/>
      <c r="O672" s="317"/>
    </row>
    <row r="673" spans="5:15" ht="14.25" customHeight="1">
      <c r="E673" s="297"/>
      <c r="F673" s="297"/>
      <c r="G673" s="297"/>
      <c r="H673" s="297"/>
      <c r="I673" s="353"/>
      <c r="J673" s="297"/>
      <c r="K673" s="297"/>
      <c r="L673" s="297"/>
      <c r="M673" s="297"/>
      <c r="N673" s="297"/>
      <c r="O673" s="317"/>
    </row>
    <row r="674" spans="5:15" ht="14.25" customHeight="1">
      <c r="E674" s="297"/>
      <c r="F674" s="297"/>
      <c r="G674" s="297"/>
      <c r="H674" s="297"/>
      <c r="I674" s="353"/>
      <c r="J674" s="297"/>
      <c r="K674" s="297"/>
      <c r="L674" s="297"/>
      <c r="M674" s="297"/>
      <c r="N674" s="297"/>
      <c r="O674" s="317"/>
    </row>
    <row r="675" spans="5:15" ht="14.25" customHeight="1">
      <c r="E675" s="297"/>
      <c r="F675" s="297"/>
      <c r="G675" s="297"/>
      <c r="H675" s="297"/>
      <c r="I675" s="353"/>
      <c r="J675" s="297"/>
      <c r="K675" s="297"/>
      <c r="L675" s="297"/>
      <c r="M675" s="297"/>
      <c r="N675" s="297"/>
      <c r="O675" s="317"/>
    </row>
    <row r="676" spans="5:15" ht="14.25" customHeight="1">
      <c r="E676" s="297"/>
      <c r="F676" s="297"/>
      <c r="G676" s="297"/>
      <c r="H676" s="297"/>
      <c r="I676" s="353"/>
      <c r="J676" s="297"/>
      <c r="K676" s="297"/>
      <c r="L676" s="297"/>
      <c r="M676" s="297"/>
      <c r="N676" s="297"/>
      <c r="O676" s="317"/>
    </row>
    <row r="677" spans="5:15" ht="14.25" customHeight="1">
      <c r="E677" s="297"/>
      <c r="F677" s="297"/>
      <c r="G677" s="297"/>
      <c r="H677" s="297"/>
      <c r="I677" s="353"/>
      <c r="J677" s="297"/>
      <c r="K677" s="297"/>
      <c r="L677" s="297"/>
      <c r="M677" s="297"/>
      <c r="N677" s="297"/>
      <c r="O677" s="317"/>
    </row>
    <row r="678" spans="5:15" ht="14.25" customHeight="1">
      <c r="E678" s="297"/>
      <c r="F678" s="297"/>
      <c r="G678" s="297"/>
      <c r="H678" s="297"/>
      <c r="I678" s="353"/>
      <c r="J678" s="297"/>
      <c r="K678" s="297"/>
      <c r="L678" s="297"/>
      <c r="M678" s="297"/>
      <c r="N678" s="297"/>
      <c r="O678" s="317"/>
    </row>
    <row r="679" spans="5:15" ht="14.25" customHeight="1">
      <c r="E679" s="297"/>
      <c r="F679" s="297"/>
      <c r="G679" s="297"/>
      <c r="H679" s="297"/>
      <c r="I679" s="353"/>
      <c r="J679" s="297"/>
      <c r="K679" s="297"/>
      <c r="L679" s="297"/>
      <c r="M679" s="297"/>
      <c r="N679" s="297"/>
      <c r="O679" s="317"/>
    </row>
    <row r="680" spans="5:15" ht="14.25" customHeight="1">
      <c r="E680" s="297"/>
      <c r="F680" s="297"/>
      <c r="G680" s="297"/>
      <c r="H680" s="297"/>
      <c r="I680" s="353"/>
      <c r="J680" s="297"/>
      <c r="K680" s="297"/>
      <c r="L680" s="297"/>
      <c r="M680" s="297"/>
      <c r="N680" s="297"/>
      <c r="O680" s="317"/>
    </row>
    <row r="681" spans="5:15" ht="14.25" customHeight="1">
      <c r="E681" s="297"/>
      <c r="F681" s="297"/>
      <c r="G681" s="297"/>
      <c r="H681" s="297"/>
      <c r="I681" s="353"/>
      <c r="J681" s="297"/>
      <c r="K681" s="297"/>
      <c r="L681" s="297"/>
      <c r="M681" s="297"/>
      <c r="N681" s="297"/>
      <c r="O681" s="317"/>
    </row>
    <row r="682" spans="5:15" ht="14.25" customHeight="1">
      <c r="E682" s="297"/>
      <c r="F682" s="297"/>
      <c r="G682" s="297"/>
      <c r="H682" s="297"/>
      <c r="I682" s="353"/>
      <c r="J682" s="297"/>
      <c r="K682" s="297"/>
      <c r="L682" s="297"/>
      <c r="M682" s="297"/>
      <c r="N682" s="297"/>
      <c r="O682" s="317"/>
    </row>
    <row r="683" spans="5:15" ht="14.25" customHeight="1">
      <c r="E683" s="297"/>
      <c r="F683" s="297"/>
      <c r="G683" s="297"/>
      <c r="H683" s="297"/>
      <c r="I683" s="353"/>
      <c r="J683" s="297"/>
      <c r="K683" s="297"/>
      <c r="L683" s="297"/>
      <c r="M683" s="297"/>
      <c r="N683" s="297"/>
      <c r="O683" s="317"/>
    </row>
    <row r="684" spans="5:15" ht="14.25" customHeight="1">
      <c r="E684" s="297"/>
      <c r="F684" s="297"/>
      <c r="G684" s="297"/>
      <c r="H684" s="297"/>
      <c r="I684" s="353"/>
      <c r="J684" s="297"/>
      <c r="K684" s="297"/>
      <c r="L684" s="297"/>
      <c r="M684" s="297"/>
      <c r="N684" s="297"/>
      <c r="O684" s="317"/>
    </row>
    <row r="685" spans="5:15" ht="14.25" customHeight="1">
      <c r="E685" s="297"/>
      <c r="F685" s="297"/>
      <c r="G685" s="297"/>
      <c r="H685" s="297"/>
      <c r="I685" s="353"/>
      <c r="J685" s="297"/>
      <c r="K685" s="297"/>
      <c r="L685" s="297"/>
      <c r="M685" s="297"/>
      <c r="N685" s="297"/>
      <c r="O685" s="317"/>
    </row>
    <row r="686" spans="5:15" ht="14.25" customHeight="1">
      <c r="E686" s="297"/>
      <c r="F686" s="297"/>
      <c r="G686" s="297"/>
      <c r="H686" s="297"/>
      <c r="I686" s="353"/>
      <c r="J686" s="297"/>
      <c r="K686" s="297"/>
      <c r="L686" s="297"/>
      <c r="M686" s="297"/>
      <c r="N686" s="297"/>
      <c r="O686" s="317"/>
    </row>
    <row r="687" spans="5:15" ht="14.25" customHeight="1">
      <c r="E687" s="297"/>
      <c r="F687" s="297"/>
      <c r="G687" s="297"/>
      <c r="H687" s="297"/>
      <c r="I687" s="353"/>
      <c r="J687" s="297"/>
      <c r="K687" s="297"/>
      <c r="L687" s="297"/>
      <c r="M687" s="297"/>
      <c r="N687" s="297"/>
      <c r="O687" s="317"/>
    </row>
    <row r="688" spans="5:15" ht="14.25" customHeight="1">
      <c r="E688" s="297"/>
      <c r="F688" s="297"/>
      <c r="G688" s="297"/>
      <c r="H688" s="297"/>
      <c r="I688" s="353"/>
      <c r="J688" s="297"/>
      <c r="K688" s="297"/>
      <c r="L688" s="297"/>
      <c r="M688" s="297"/>
      <c r="N688" s="297"/>
      <c r="O688" s="317"/>
    </row>
    <row r="689" spans="5:15" ht="14.25" customHeight="1">
      <c r="E689" s="297"/>
      <c r="F689" s="297"/>
      <c r="G689" s="297"/>
      <c r="H689" s="297"/>
      <c r="I689" s="353"/>
      <c r="J689" s="297"/>
      <c r="K689" s="297"/>
      <c r="L689" s="297"/>
      <c r="M689" s="297"/>
      <c r="N689" s="297"/>
      <c r="O689" s="317"/>
    </row>
    <row r="690" spans="5:15" ht="14.25" customHeight="1">
      <c r="E690" s="297"/>
      <c r="F690" s="297"/>
      <c r="G690" s="297"/>
      <c r="H690" s="297"/>
      <c r="I690" s="353"/>
      <c r="J690" s="297"/>
      <c r="K690" s="297"/>
      <c r="L690" s="297"/>
      <c r="M690" s="297"/>
      <c r="N690" s="297"/>
      <c r="O690" s="317"/>
    </row>
    <row r="691" spans="5:15" ht="14.25" customHeight="1">
      <c r="E691" s="297"/>
      <c r="F691" s="297"/>
      <c r="G691" s="297"/>
      <c r="H691" s="297"/>
      <c r="I691" s="353"/>
      <c r="J691" s="297"/>
      <c r="K691" s="297"/>
      <c r="L691" s="297"/>
      <c r="M691" s="297"/>
      <c r="N691" s="297"/>
      <c r="O691" s="317"/>
    </row>
    <row r="692" spans="5:15" ht="14.25" customHeight="1">
      <c r="E692" s="297"/>
      <c r="F692" s="297"/>
      <c r="G692" s="297"/>
      <c r="H692" s="297"/>
      <c r="I692" s="353"/>
      <c r="J692" s="297"/>
      <c r="K692" s="297"/>
      <c r="L692" s="297"/>
      <c r="M692" s="297"/>
      <c r="N692" s="297"/>
      <c r="O692" s="317"/>
    </row>
    <row r="693" spans="5:15" ht="14.25" customHeight="1">
      <c r="E693" s="297"/>
      <c r="F693" s="297"/>
      <c r="G693" s="297"/>
      <c r="H693" s="297"/>
      <c r="I693" s="353"/>
      <c r="J693" s="297"/>
      <c r="K693" s="297"/>
      <c r="L693" s="297"/>
      <c r="M693" s="297"/>
      <c r="N693" s="297"/>
      <c r="O693" s="317"/>
    </row>
    <row r="694" spans="5:15" ht="14.25" customHeight="1">
      <c r="E694" s="297"/>
      <c r="F694" s="297"/>
      <c r="G694" s="297"/>
      <c r="H694" s="297"/>
      <c r="I694" s="353"/>
      <c r="J694" s="297"/>
      <c r="K694" s="297"/>
      <c r="L694" s="297"/>
      <c r="M694" s="297"/>
      <c r="N694" s="297"/>
      <c r="O694" s="317"/>
    </row>
    <row r="695" spans="5:15" ht="14.25" customHeight="1">
      <c r="E695" s="297"/>
      <c r="F695" s="297"/>
      <c r="G695" s="297"/>
      <c r="H695" s="297"/>
      <c r="I695" s="353"/>
      <c r="J695" s="297"/>
      <c r="K695" s="297"/>
      <c r="L695" s="297"/>
      <c r="M695" s="297"/>
      <c r="N695" s="297"/>
      <c r="O695" s="317"/>
    </row>
    <row r="696" spans="5:15" ht="14.25" customHeight="1">
      <c r="E696" s="297"/>
      <c r="F696" s="297"/>
      <c r="G696" s="297"/>
      <c r="H696" s="297"/>
      <c r="I696" s="353"/>
      <c r="J696" s="297"/>
      <c r="K696" s="297"/>
      <c r="L696" s="297"/>
      <c r="M696" s="297"/>
      <c r="N696" s="297"/>
      <c r="O696" s="317"/>
    </row>
    <row r="697" spans="5:15" ht="14.25" customHeight="1">
      <c r="E697" s="297"/>
      <c r="F697" s="297"/>
      <c r="G697" s="297"/>
      <c r="H697" s="297"/>
      <c r="I697" s="353"/>
      <c r="J697" s="297"/>
      <c r="K697" s="297"/>
      <c r="L697" s="297"/>
      <c r="M697" s="297"/>
      <c r="N697" s="297"/>
      <c r="O697" s="317"/>
    </row>
    <row r="698" spans="5:15" ht="14.25" customHeight="1">
      <c r="E698" s="297"/>
      <c r="F698" s="297"/>
      <c r="G698" s="297"/>
      <c r="H698" s="297"/>
      <c r="I698" s="353"/>
      <c r="J698" s="297"/>
      <c r="K698" s="297"/>
      <c r="L698" s="297"/>
      <c r="M698" s="297"/>
      <c r="N698" s="297"/>
      <c r="O698" s="317"/>
    </row>
    <row r="699" spans="5:15" ht="14.25" customHeight="1">
      <c r="E699" s="297"/>
      <c r="F699" s="297"/>
      <c r="G699" s="297"/>
      <c r="H699" s="297"/>
      <c r="I699" s="353"/>
      <c r="J699" s="297"/>
      <c r="K699" s="297"/>
      <c r="L699" s="297"/>
      <c r="M699" s="297"/>
      <c r="N699" s="297"/>
      <c r="O699" s="317"/>
    </row>
    <row r="700" spans="5:15" ht="14.25" customHeight="1">
      <c r="E700" s="297"/>
      <c r="F700" s="297"/>
      <c r="G700" s="297"/>
      <c r="H700" s="297"/>
      <c r="I700" s="353"/>
      <c r="J700" s="297"/>
      <c r="K700" s="297"/>
      <c r="L700" s="297"/>
      <c r="M700" s="297"/>
      <c r="N700" s="297"/>
      <c r="O700" s="317"/>
    </row>
    <row r="701" spans="5:15" ht="14.25" customHeight="1">
      <c r="E701" s="297"/>
      <c r="F701" s="297"/>
      <c r="G701" s="297"/>
      <c r="H701" s="297"/>
      <c r="I701" s="353"/>
      <c r="J701" s="297"/>
      <c r="K701" s="297"/>
      <c r="L701" s="297"/>
      <c r="M701" s="297"/>
      <c r="N701" s="297"/>
      <c r="O701" s="317"/>
    </row>
    <row r="702" spans="5:15" ht="14.25" customHeight="1">
      <c r="E702" s="297"/>
      <c r="F702" s="297"/>
      <c r="G702" s="297"/>
      <c r="H702" s="297"/>
      <c r="I702" s="353"/>
      <c r="J702" s="297"/>
      <c r="K702" s="297"/>
      <c r="L702" s="297"/>
      <c r="M702" s="297"/>
      <c r="N702" s="297"/>
      <c r="O702" s="317"/>
    </row>
    <row r="703" spans="5:15" ht="14.25" customHeight="1">
      <c r="E703" s="297"/>
      <c r="F703" s="297"/>
      <c r="G703" s="297"/>
      <c r="H703" s="297"/>
      <c r="I703" s="353"/>
      <c r="J703" s="297"/>
      <c r="K703" s="297"/>
      <c r="L703" s="297"/>
      <c r="M703" s="297"/>
      <c r="N703" s="297"/>
      <c r="O703" s="317"/>
    </row>
    <row r="704" spans="5:15" ht="14.25" customHeight="1">
      <c r="E704" s="297"/>
      <c r="F704" s="297"/>
      <c r="G704" s="297"/>
      <c r="H704" s="297"/>
      <c r="I704" s="353"/>
      <c r="J704" s="297"/>
      <c r="K704" s="297"/>
      <c r="L704" s="297"/>
      <c r="M704" s="297"/>
      <c r="N704" s="297"/>
      <c r="O704" s="317"/>
    </row>
    <row r="705" spans="5:15" ht="14.25" customHeight="1">
      <c r="E705" s="297"/>
      <c r="F705" s="297"/>
      <c r="G705" s="297"/>
      <c r="H705" s="297"/>
      <c r="I705" s="353"/>
      <c r="J705" s="297"/>
      <c r="K705" s="297"/>
      <c r="L705" s="297"/>
      <c r="M705" s="297"/>
      <c r="N705" s="297"/>
      <c r="O705" s="317"/>
    </row>
    <row r="706" spans="5:15" ht="14.25" customHeight="1">
      <c r="E706" s="297"/>
      <c r="F706" s="297"/>
      <c r="G706" s="297"/>
      <c r="H706" s="297"/>
      <c r="I706" s="353"/>
      <c r="J706" s="297"/>
      <c r="K706" s="297"/>
      <c r="L706" s="297"/>
      <c r="M706" s="297"/>
      <c r="N706" s="297"/>
      <c r="O706" s="317"/>
    </row>
    <row r="707" spans="5:15" ht="14.25" customHeight="1">
      <c r="E707" s="297"/>
      <c r="F707" s="297"/>
      <c r="G707" s="297"/>
      <c r="H707" s="297"/>
      <c r="I707" s="353"/>
      <c r="J707" s="297"/>
      <c r="K707" s="297"/>
      <c r="L707" s="297"/>
      <c r="M707" s="297"/>
      <c r="N707" s="297"/>
      <c r="O707" s="317"/>
    </row>
    <row r="708" spans="5:15" ht="14.25" customHeight="1">
      <c r="E708" s="297"/>
      <c r="F708" s="297"/>
      <c r="G708" s="297"/>
      <c r="H708" s="297"/>
      <c r="I708" s="353"/>
      <c r="J708" s="297"/>
      <c r="K708" s="297"/>
      <c r="L708" s="297"/>
      <c r="M708" s="297"/>
      <c r="N708" s="297"/>
      <c r="O708" s="317"/>
    </row>
    <row r="709" spans="5:15" ht="14.25" customHeight="1">
      <c r="E709" s="297"/>
      <c r="F709" s="297"/>
      <c r="G709" s="297"/>
      <c r="H709" s="297"/>
      <c r="I709" s="353"/>
      <c r="J709" s="297"/>
      <c r="K709" s="297"/>
      <c r="L709" s="297"/>
      <c r="M709" s="297"/>
      <c r="N709" s="297"/>
      <c r="O709" s="317"/>
    </row>
    <row r="710" spans="5:15" ht="14.25" customHeight="1">
      <c r="E710" s="297"/>
      <c r="F710" s="297"/>
      <c r="G710" s="297"/>
      <c r="H710" s="297"/>
      <c r="I710" s="353"/>
      <c r="J710" s="297"/>
      <c r="K710" s="297"/>
      <c r="L710" s="297"/>
      <c r="M710" s="297"/>
      <c r="N710" s="297"/>
      <c r="O710" s="317"/>
    </row>
    <row r="711" spans="5:15" ht="14.25" customHeight="1">
      <c r="E711" s="297"/>
      <c r="F711" s="297"/>
      <c r="G711" s="297"/>
      <c r="H711" s="297"/>
      <c r="I711" s="353"/>
      <c r="J711" s="297"/>
      <c r="K711" s="297"/>
      <c r="L711" s="297"/>
      <c r="M711" s="297"/>
      <c r="N711" s="297"/>
      <c r="O711" s="317"/>
    </row>
    <row r="712" spans="5:15" ht="14.25" customHeight="1">
      <c r="E712" s="297"/>
      <c r="F712" s="297"/>
      <c r="G712" s="297"/>
      <c r="H712" s="297"/>
      <c r="I712" s="353"/>
      <c r="J712" s="297"/>
      <c r="K712" s="297"/>
      <c r="L712" s="297"/>
      <c r="M712" s="297"/>
      <c r="N712" s="297"/>
      <c r="O712" s="317"/>
    </row>
    <row r="713" spans="5:15" ht="14.25" customHeight="1">
      <c r="E713" s="297"/>
      <c r="F713" s="297"/>
      <c r="G713" s="297"/>
      <c r="H713" s="297"/>
      <c r="I713" s="353"/>
      <c r="J713" s="297"/>
      <c r="K713" s="297"/>
      <c r="L713" s="297"/>
      <c r="M713" s="297"/>
      <c r="N713" s="297"/>
      <c r="O713" s="317"/>
    </row>
    <row r="714" spans="5:15" ht="14.25" customHeight="1">
      <c r="E714" s="297"/>
      <c r="F714" s="297"/>
      <c r="G714" s="297"/>
      <c r="H714" s="297"/>
      <c r="I714" s="353"/>
      <c r="J714" s="297"/>
      <c r="K714" s="297"/>
      <c r="L714" s="297"/>
      <c r="M714" s="297"/>
      <c r="N714" s="297"/>
      <c r="O714" s="317"/>
    </row>
    <row r="715" spans="5:15" ht="14.25" customHeight="1">
      <c r="E715" s="297"/>
      <c r="F715" s="297"/>
      <c r="G715" s="297"/>
      <c r="H715" s="297"/>
      <c r="I715" s="353"/>
      <c r="J715" s="297"/>
      <c r="K715" s="297"/>
      <c r="L715" s="297"/>
      <c r="M715" s="297"/>
      <c r="N715" s="297"/>
      <c r="O715" s="317"/>
    </row>
    <row r="716" spans="5:15" ht="14.25" customHeight="1">
      <c r="E716" s="297"/>
      <c r="F716" s="297"/>
      <c r="G716" s="297"/>
      <c r="H716" s="297"/>
      <c r="I716" s="353"/>
      <c r="J716" s="297"/>
      <c r="K716" s="297"/>
      <c r="L716" s="297"/>
      <c r="M716" s="297"/>
      <c r="N716" s="297"/>
      <c r="O716" s="317"/>
    </row>
    <row r="717" spans="5:15" ht="14.25" customHeight="1">
      <c r="E717" s="297"/>
      <c r="F717" s="297"/>
      <c r="G717" s="297"/>
      <c r="H717" s="297"/>
      <c r="I717" s="353"/>
      <c r="J717" s="297"/>
      <c r="K717" s="297"/>
      <c r="L717" s="297"/>
      <c r="M717" s="297"/>
      <c r="N717" s="297"/>
      <c r="O717" s="317"/>
    </row>
    <row r="718" spans="5:15" ht="14.25" customHeight="1">
      <c r="E718" s="297"/>
      <c r="F718" s="297"/>
      <c r="G718" s="297"/>
      <c r="H718" s="297"/>
      <c r="I718" s="353"/>
      <c r="J718" s="297"/>
      <c r="K718" s="297"/>
      <c r="L718" s="297"/>
      <c r="M718" s="297"/>
      <c r="N718" s="297"/>
      <c r="O718" s="317"/>
    </row>
    <row r="719" spans="5:15" ht="14.25" customHeight="1">
      <c r="E719" s="297"/>
      <c r="F719" s="297"/>
      <c r="G719" s="297"/>
      <c r="H719" s="297"/>
      <c r="I719" s="353"/>
      <c r="J719" s="297"/>
      <c r="K719" s="297"/>
      <c r="L719" s="297"/>
      <c r="M719" s="297"/>
      <c r="N719" s="297"/>
      <c r="O719" s="317"/>
    </row>
    <row r="720" spans="5:15" ht="14.25" customHeight="1">
      <c r="E720" s="297"/>
      <c r="F720" s="297"/>
      <c r="G720" s="297"/>
      <c r="H720" s="297"/>
      <c r="I720" s="353"/>
      <c r="J720" s="297"/>
      <c r="K720" s="297"/>
      <c r="L720" s="297"/>
      <c r="M720" s="297"/>
      <c r="N720" s="297"/>
      <c r="O720" s="317"/>
    </row>
    <row r="721" spans="5:15" ht="14.25" customHeight="1">
      <c r="E721" s="297"/>
      <c r="F721" s="297"/>
      <c r="G721" s="297"/>
      <c r="H721" s="297"/>
      <c r="I721" s="353"/>
      <c r="J721" s="297"/>
      <c r="K721" s="297"/>
      <c r="L721" s="297"/>
      <c r="M721" s="297"/>
      <c r="N721" s="297"/>
      <c r="O721" s="317"/>
    </row>
    <row r="722" spans="5:15" ht="14.25" customHeight="1">
      <c r="E722" s="297"/>
      <c r="F722" s="297"/>
      <c r="G722" s="297"/>
      <c r="H722" s="297"/>
      <c r="I722" s="353"/>
      <c r="J722" s="297"/>
      <c r="K722" s="297"/>
      <c r="L722" s="297"/>
      <c r="M722" s="297"/>
      <c r="N722" s="297"/>
      <c r="O722" s="317"/>
    </row>
    <row r="723" spans="5:15" ht="14.25" customHeight="1">
      <c r="E723" s="297"/>
      <c r="F723" s="297"/>
      <c r="G723" s="297"/>
      <c r="H723" s="297"/>
      <c r="I723" s="353"/>
      <c r="J723" s="297"/>
      <c r="K723" s="297"/>
      <c r="L723" s="297"/>
      <c r="M723" s="297"/>
      <c r="N723" s="297"/>
      <c r="O723" s="317"/>
    </row>
    <row r="724" spans="5:15" ht="14.25" customHeight="1">
      <c r="E724" s="297"/>
      <c r="F724" s="297"/>
      <c r="G724" s="297"/>
      <c r="H724" s="297"/>
      <c r="I724" s="353"/>
      <c r="J724" s="297"/>
      <c r="K724" s="297"/>
      <c r="L724" s="297"/>
      <c r="M724" s="297"/>
      <c r="N724" s="297"/>
      <c r="O724" s="317"/>
    </row>
    <row r="725" spans="5:15" ht="14.25" customHeight="1">
      <c r="E725" s="297"/>
      <c r="F725" s="297"/>
      <c r="G725" s="297"/>
      <c r="H725" s="297"/>
      <c r="I725" s="353"/>
      <c r="J725" s="297"/>
      <c r="K725" s="297"/>
      <c r="L725" s="297"/>
      <c r="M725" s="297"/>
      <c r="N725" s="297"/>
      <c r="O725" s="317"/>
    </row>
    <row r="726" spans="5:15" ht="14.25" customHeight="1">
      <c r="E726" s="297"/>
      <c r="F726" s="297"/>
      <c r="G726" s="297"/>
      <c r="H726" s="297"/>
      <c r="I726" s="353"/>
      <c r="J726" s="297"/>
      <c r="K726" s="297"/>
      <c r="L726" s="297"/>
      <c r="M726" s="297"/>
      <c r="N726" s="297"/>
      <c r="O726" s="317"/>
    </row>
    <row r="727" spans="5:15" ht="14.25" customHeight="1">
      <c r="E727" s="297"/>
      <c r="F727" s="297"/>
      <c r="G727" s="297"/>
      <c r="H727" s="297"/>
      <c r="I727" s="353"/>
      <c r="J727" s="297"/>
      <c r="K727" s="297"/>
      <c r="L727" s="297"/>
      <c r="M727" s="297"/>
      <c r="N727" s="297"/>
      <c r="O727" s="317"/>
    </row>
    <row r="728" spans="5:15" ht="14.25" customHeight="1">
      <c r="E728" s="297"/>
      <c r="F728" s="297"/>
      <c r="G728" s="297"/>
      <c r="H728" s="297"/>
      <c r="I728" s="353"/>
      <c r="J728" s="297"/>
      <c r="K728" s="297"/>
      <c r="L728" s="297"/>
      <c r="M728" s="297"/>
      <c r="N728" s="297"/>
      <c r="O728" s="317"/>
    </row>
    <row r="729" spans="5:15" ht="14.25" customHeight="1">
      <c r="E729" s="297"/>
      <c r="F729" s="297"/>
      <c r="G729" s="297"/>
      <c r="H729" s="297"/>
      <c r="I729" s="353"/>
      <c r="J729" s="297"/>
      <c r="K729" s="297"/>
      <c r="L729" s="297"/>
      <c r="M729" s="297"/>
      <c r="N729" s="297"/>
      <c r="O729" s="317"/>
    </row>
    <row r="730" spans="5:15" ht="14.25" customHeight="1">
      <c r="E730" s="297"/>
      <c r="F730" s="297"/>
      <c r="G730" s="297"/>
      <c r="H730" s="297"/>
      <c r="I730" s="353"/>
      <c r="J730" s="297"/>
      <c r="K730" s="297"/>
      <c r="L730" s="297"/>
      <c r="M730" s="297"/>
      <c r="N730" s="297"/>
      <c r="O730" s="317"/>
    </row>
    <row r="731" spans="5:15" ht="14.25" customHeight="1">
      <c r="E731" s="297"/>
      <c r="F731" s="297"/>
      <c r="G731" s="297"/>
      <c r="H731" s="297"/>
      <c r="I731" s="353"/>
      <c r="J731" s="297"/>
      <c r="K731" s="297"/>
      <c r="L731" s="297"/>
      <c r="M731" s="297"/>
      <c r="N731" s="297"/>
      <c r="O731" s="317"/>
    </row>
    <row r="732" spans="5:15" ht="14.25" customHeight="1">
      <c r="E732" s="297"/>
      <c r="F732" s="297"/>
      <c r="G732" s="297"/>
      <c r="H732" s="297"/>
      <c r="I732" s="353"/>
      <c r="J732" s="297"/>
      <c r="K732" s="297"/>
      <c r="L732" s="297"/>
      <c r="M732" s="297"/>
      <c r="N732" s="297"/>
      <c r="O732" s="317"/>
    </row>
    <row r="733" spans="5:15" ht="14.25" customHeight="1">
      <c r="E733" s="297"/>
      <c r="F733" s="297"/>
      <c r="G733" s="297"/>
      <c r="H733" s="297"/>
      <c r="I733" s="353"/>
      <c r="J733" s="297"/>
      <c r="K733" s="297"/>
      <c r="L733" s="297"/>
      <c r="M733" s="297"/>
      <c r="N733" s="297"/>
      <c r="O733" s="317"/>
    </row>
    <row r="734" spans="5:15" ht="14.25" customHeight="1">
      <c r="E734" s="297"/>
      <c r="F734" s="297"/>
      <c r="G734" s="297"/>
      <c r="H734" s="297"/>
      <c r="I734" s="353"/>
      <c r="J734" s="297"/>
      <c r="K734" s="297"/>
      <c r="L734" s="297"/>
      <c r="M734" s="297"/>
      <c r="N734" s="297"/>
      <c r="O734" s="317"/>
    </row>
    <row r="735" spans="5:15" ht="14.25" customHeight="1">
      <c r="E735" s="297"/>
      <c r="F735" s="297"/>
      <c r="G735" s="297"/>
      <c r="H735" s="297"/>
      <c r="I735" s="353"/>
      <c r="J735" s="297"/>
      <c r="K735" s="297"/>
      <c r="L735" s="297"/>
      <c r="M735" s="297"/>
      <c r="N735" s="297"/>
      <c r="O735" s="317"/>
    </row>
    <row r="736" spans="5:15" ht="14.25" customHeight="1">
      <c r="E736" s="297"/>
      <c r="F736" s="297"/>
      <c r="G736" s="297"/>
      <c r="H736" s="297"/>
      <c r="I736" s="353"/>
      <c r="J736" s="297"/>
      <c r="K736" s="297"/>
      <c r="L736" s="297"/>
      <c r="M736" s="297"/>
      <c r="N736" s="297"/>
      <c r="O736" s="317"/>
    </row>
    <row r="737" spans="5:15" ht="14.25" customHeight="1">
      <c r="E737" s="297"/>
      <c r="F737" s="297"/>
      <c r="G737" s="297"/>
      <c r="H737" s="297"/>
      <c r="I737" s="353"/>
      <c r="J737" s="297"/>
      <c r="K737" s="297"/>
      <c r="L737" s="297"/>
      <c r="M737" s="297"/>
      <c r="N737" s="297"/>
      <c r="O737" s="317"/>
    </row>
    <row r="738" spans="5:15" ht="14.25" customHeight="1">
      <c r="E738" s="297"/>
      <c r="F738" s="297"/>
      <c r="G738" s="297"/>
      <c r="H738" s="297"/>
      <c r="I738" s="353"/>
      <c r="J738" s="297"/>
      <c r="K738" s="297"/>
      <c r="L738" s="297"/>
      <c r="M738" s="297"/>
      <c r="N738" s="297"/>
      <c r="O738" s="317"/>
    </row>
    <row r="739" spans="5:15" ht="14.25" customHeight="1">
      <c r="E739" s="297"/>
      <c r="F739" s="297"/>
      <c r="G739" s="297"/>
      <c r="H739" s="297"/>
      <c r="I739" s="353"/>
      <c r="J739" s="297"/>
      <c r="K739" s="297"/>
      <c r="L739" s="297"/>
      <c r="M739" s="297"/>
      <c r="N739" s="297"/>
      <c r="O739" s="317"/>
    </row>
    <row r="740" spans="5:15" ht="14.25" customHeight="1">
      <c r="E740" s="297"/>
      <c r="F740" s="297"/>
      <c r="G740" s="297"/>
      <c r="H740" s="297"/>
      <c r="I740" s="353"/>
      <c r="J740" s="297"/>
      <c r="K740" s="297"/>
      <c r="L740" s="297"/>
      <c r="M740" s="297"/>
      <c r="N740" s="297"/>
      <c r="O740" s="317"/>
    </row>
    <row r="741" spans="5:15" ht="14.25" customHeight="1">
      <c r="E741" s="297"/>
      <c r="F741" s="297"/>
      <c r="G741" s="297"/>
      <c r="H741" s="297"/>
      <c r="I741" s="353"/>
      <c r="J741" s="297"/>
      <c r="K741" s="297"/>
      <c r="L741" s="297"/>
      <c r="M741" s="297"/>
      <c r="N741" s="297"/>
      <c r="O741" s="317"/>
    </row>
    <row r="742" spans="5:15" ht="14.25" customHeight="1">
      <c r="E742" s="297"/>
      <c r="F742" s="297"/>
      <c r="G742" s="297"/>
      <c r="H742" s="297"/>
      <c r="I742" s="353"/>
      <c r="J742" s="297"/>
      <c r="K742" s="297"/>
      <c r="L742" s="297"/>
      <c r="M742" s="297"/>
      <c r="N742" s="297"/>
      <c r="O742" s="317"/>
    </row>
    <row r="743" spans="5:15" ht="14.25" customHeight="1">
      <c r="E743" s="297"/>
      <c r="F743" s="297"/>
      <c r="G743" s="297"/>
      <c r="H743" s="297"/>
      <c r="I743" s="353"/>
      <c r="J743" s="297"/>
      <c r="K743" s="297"/>
      <c r="L743" s="297"/>
      <c r="M743" s="297"/>
      <c r="N743" s="297"/>
      <c r="O743" s="317"/>
    </row>
    <row r="744" spans="5:15" ht="14.25" customHeight="1">
      <c r="E744" s="297"/>
      <c r="F744" s="297"/>
      <c r="G744" s="297"/>
      <c r="H744" s="297"/>
      <c r="I744" s="353"/>
      <c r="J744" s="297"/>
      <c r="K744" s="297"/>
      <c r="L744" s="297"/>
      <c r="M744" s="297"/>
      <c r="N744" s="297"/>
      <c r="O744" s="317"/>
    </row>
    <row r="745" spans="5:15" ht="14.25" customHeight="1">
      <c r="E745" s="297"/>
      <c r="F745" s="297"/>
      <c r="G745" s="297"/>
      <c r="H745" s="297"/>
      <c r="I745" s="353"/>
      <c r="J745" s="297"/>
      <c r="K745" s="297"/>
      <c r="L745" s="297"/>
      <c r="M745" s="297"/>
      <c r="N745" s="297"/>
      <c r="O745" s="317"/>
    </row>
    <row r="746" spans="5:15" ht="14.25" customHeight="1">
      <c r="E746" s="297"/>
      <c r="F746" s="297"/>
      <c r="G746" s="297"/>
      <c r="H746" s="297"/>
      <c r="I746" s="353"/>
      <c r="J746" s="297"/>
      <c r="K746" s="297"/>
      <c r="L746" s="297"/>
      <c r="M746" s="297"/>
      <c r="N746" s="297"/>
      <c r="O746" s="317"/>
    </row>
    <row r="747" spans="5:15" ht="14.25" customHeight="1">
      <c r="E747" s="297"/>
      <c r="F747" s="297"/>
      <c r="G747" s="297"/>
      <c r="H747" s="297"/>
      <c r="I747" s="353"/>
      <c r="J747" s="297"/>
      <c r="K747" s="297"/>
      <c r="L747" s="297"/>
      <c r="M747" s="297"/>
      <c r="N747" s="297"/>
      <c r="O747" s="317"/>
    </row>
    <row r="748" spans="5:15" ht="14.25" customHeight="1">
      <c r="E748" s="297"/>
      <c r="F748" s="297"/>
      <c r="G748" s="297"/>
      <c r="H748" s="297"/>
      <c r="I748" s="353"/>
      <c r="J748" s="297"/>
      <c r="K748" s="297"/>
      <c r="L748" s="297"/>
      <c r="M748" s="297"/>
      <c r="N748" s="297"/>
      <c r="O748" s="317"/>
    </row>
    <row r="749" spans="5:15" ht="14.25" customHeight="1">
      <c r="E749" s="297"/>
      <c r="F749" s="297"/>
      <c r="G749" s="297"/>
      <c r="H749" s="297"/>
      <c r="I749" s="353"/>
      <c r="J749" s="297"/>
      <c r="K749" s="297"/>
      <c r="L749" s="297"/>
      <c r="M749" s="297"/>
      <c r="N749" s="297"/>
      <c r="O749" s="317"/>
    </row>
    <row r="750" spans="5:15" ht="14.25" customHeight="1">
      <c r="E750" s="297"/>
      <c r="F750" s="297"/>
      <c r="G750" s="297"/>
      <c r="H750" s="297"/>
      <c r="I750" s="353"/>
      <c r="J750" s="297"/>
      <c r="K750" s="297"/>
      <c r="L750" s="297"/>
      <c r="M750" s="297"/>
      <c r="N750" s="297"/>
      <c r="O750" s="317"/>
    </row>
    <row r="751" spans="5:15" ht="14.25" customHeight="1">
      <c r="E751" s="297"/>
      <c r="F751" s="297"/>
      <c r="G751" s="297"/>
      <c r="H751" s="297"/>
      <c r="I751" s="353"/>
      <c r="J751" s="297"/>
      <c r="K751" s="297"/>
      <c r="L751" s="297"/>
      <c r="M751" s="297"/>
      <c r="N751" s="297"/>
      <c r="O751" s="317"/>
    </row>
    <row r="752" spans="5:15" ht="14.25" customHeight="1">
      <c r="E752" s="297"/>
      <c r="F752" s="297"/>
      <c r="G752" s="297"/>
      <c r="H752" s="297"/>
      <c r="I752" s="353"/>
      <c r="J752" s="297"/>
      <c r="K752" s="297"/>
      <c r="L752" s="297"/>
      <c r="M752" s="297"/>
      <c r="N752" s="297"/>
      <c r="O752" s="317"/>
    </row>
    <row r="753" spans="5:15" ht="14.25" customHeight="1">
      <c r="E753" s="297"/>
      <c r="F753" s="297"/>
      <c r="G753" s="297"/>
      <c r="H753" s="297"/>
      <c r="I753" s="353"/>
      <c r="J753" s="297"/>
      <c r="K753" s="297"/>
      <c r="L753" s="297"/>
      <c r="M753" s="297"/>
      <c r="N753" s="297"/>
      <c r="O753" s="317"/>
    </row>
    <row r="754" spans="5:15" ht="14.25" customHeight="1">
      <c r="E754" s="297"/>
      <c r="F754" s="297"/>
      <c r="G754" s="297"/>
      <c r="H754" s="297"/>
      <c r="I754" s="353"/>
      <c r="J754" s="297"/>
      <c r="K754" s="297"/>
      <c r="L754" s="297"/>
      <c r="M754" s="297"/>
      <c r="N754" s="297"/>
      <c r="O754" s="317"/>
    </row>
    <row r="755" spans="5:15" ht="14.25" customHeight="1">
      <c r="E755" s="297"/>
      <c r="F755" s="297"/>
      <c r="G755" s="297"/>
      <c r="H755" s="297"/>
      <c r="I755" s="353"/>
      <c r="J755" s="297"/>
      <c r="K755" s="297"/>
      <c r="L755" s="297"/>
      <c r="M755" s="297"/>
      <c r="N755" s="297"/>
      <c r="O755" s="317"/>
    </row>
    <row r="756" spans="5:15" ht="14.25" customHeight="1">
      <c r="E756" s="297"/>
      <c r="F756" s="297"/>
      <c r="G756" s="297"/>
      <c r="H756" s="297"/>
      <c r="I756" s="353"/>
      <c r="J756" s="297"/>
      <c r="K756" s="297"/>
      <c r="L756" s="297"/>
      <c r="M756" s="297"/>
      <c r="N756" s="297"/>
      <c r="O756" s="317"/>
    </row>
    <row r="757" spans="5:15" ht="14.25" customHeight="1">
      <c r="E757" s="297"/>
      <c r="F757" s="297"/>
      <c r="G757" s="297"/>
      <c r="H757" s="297"/>
      <c r="I757" s="353"/>
      <c r="J757" s="297"/>
      <c r="K757" s="297"/>
      <c r="L757" s="297"/>
      <c r="M757" s="297"/>
      <c r="N757" s="297"/>
      <c r="O757" s="317"/>
    </row>
    <row r="758" spans="5:15" ht="14.25" customHeight="1">
      <c r="E758" s="297"/>
      <c r="F758" s="297"/>
      <c r="G758" s="297"/>
      <c r="H758" s="297"/>
      <c r="I758" s="353"/>
      <c r="J758" s="297"/>
      <c r="K758" s="297"/>
      <c r="L758" s="297"/>
      <c r="M758" s="297"/>
      <c r="N758" s="297"/>
      <c r="O758" s="317"/>
    </row>
    <row r="759" spans="5:15" ht="14.25" customHeight="1">
      <c r="E759" s="297"/>
      <c r="F759" s="297"/>
      <c r="G759" s="297"/>
      <c r="H759" s="297"/>
      <c r="I759" s="353"/>
      <c r="J759" s="297"/>
      <c r="K759" s="297"/>
      <c r="L759" s="297"/>
      <c r="M759" s="297"/>
      <c r="N759" s="297"/>
      <c r="O759" s="317"/>
    </row>
    <row r="760" spans="5:15" ht="14.25" customHeight="1">
      <c r="E760" s="297"/>
      <c r="F760" s="297"/>
      <c r="G760" s="297"/>
      <c r="H760" s="297"/>
      <c r="I760" s="353"/>
      <c r="J760" s="297"/>
      <c r="K760" s="297"/>
      <c r="L760" s="297"/>
      <c r="M760" s="297"/>
      <c r="N760" s="297"/>
      <c r="O760" s="317"/>
    </row>
    <row r="761" spans="5:15" ht="14.25" customHeight="1">
      <c r="E761" s="297"/>
      <c r="F761" s="297"/>
      <c r="G761" s="297"/>
      <c r="H761" s="297"/>
      <c r="I761" s="353"/>
      <c r="J761" s="297"/>
      <c r="K761" s="297"/>
      <c r="L761" s="297"/>
      <c r="M761" s="297"/>
      <c r="N761" s="297"/>
      <c r="O761" s="317"/>
    </row>
    <row r="762" spans="5:15" ht="14.25" customHeight="1">
      <c r="E762" s="297"/>
      <c r="F762" s="297"/>
      <c r="G762" s="297"/>
      <c r="H762" s="297"/>
      <c r="I762" s="353"/>
      <c r="J762" s="297"/>
      <c r="K762" s="297"/>
      <c r="L762" s="297"/>
      <c r="M762" s="297"/>
      <c r="N762" s="297"/>
      <c r="O762" s="317"/>
    </row>
    <row r="763" spans="5:15" ht="14.25" customHeight="1">
      <c r="E763" s="297"/>
      <c r="F763" s="297"/>
      <c r="G763" s="297"/>
      <c r="H763" s="297"/>
      <c r="I763" s="353"/>
      <c r="J763" s="297"/>
      <c r="K763" s="297"/>
      <c r="L763" s="297"/>
      <c r="M763" s="297"/>
      <c r="N763" s="297"/>
      <c r="O763" s="317"/>
    </row>
    <row r="764" spans="5:15" ht="14.25" customHeight="1">
      <c r="E764" s="297"/>
      <c r="F764" s="297"/>
      <c r="G764" s="297"/>
      <c r="H764" s="297"/>
      <c r="I764" s="353"/>
      <c r="J764" s="297"/>
      <c r="K764" s="297"/>
      <c r="L764" s="297"/>
      <c r="M764" s="297"/>
      <c r="N764" s="297"/>
      <c r="O764" s="317"/>
    </row>
    <row r="765" spans="5:15" ht="14.25" customHeight="1">
      <c r="E765" s="297"/>
      <c r="F765" s="297"/>
      <c r="G765" s="297"/>
      <c r="H765" s="297"/>
      <c r="I765" s="353"/>
      <c r="J765" s="297"/>
      <c r="K765" s="297"/>
      <c r="L765" s="297"/>
      <c r="M765" s="297"/>
      <c r="N765" s="297"/>
      <c r="O765" s="317"/>
    </row>
    <row r="766" spans="5:15" ht="14.25" customHeight="1">
      <c r="E766" s="297"/>
      <c r="F766" s="297"/>
      <c r="G766" s="297"/>
      <c r="H766" s="297"/>
      <c r="I766" s="353"/>
      <c r="J766" s="297"/>
      <c r="K766" s="297"/>
      <c r="L766" s="297"/>
      <c r="M766" s="297"/>
      <c r="N766" s="297"/>
      <c r="O766" s="317"/>
    </row>
    <row r="767" spans="5:15" ht="14.25" customHeight="1">
      <c r="E767" s="297"/>
      <c r="F767" s="297"/>
      <c r="G767" s="297"/>
      <c r="H767" s="297"/>
      <c r="I767" s="353"/>
      <c r="J767" s="297"/>
      <c r="K767" s="297"/>
      <c r="L767" s="297"/>
      <c r="M767" s="297"/>
      <c r="N767" s="297"/>
      <c r="O767" s="317"/>
    </row>
    <row r="768" spans="5:15" ht="14.25" customHeight="1">
      <c r="E768" s="297"/>
      <c r="F768" s="297"/>
      <c r="G768" s="297"/>
      <c r="H768" s="297"/>
      <c r="I768" s="353"/>
      <c r="J768" s="297"/>
      <c r="K768" s="297"/>
      <c r="L768" s="297"/>
      <c r="M768" s="297"/>
      <c r="N768" s="297"/>
      <c r="O768" s="317"/>
    </row>
    <row r="769" spans="5:15" ht="14.25" customHeight="1">
      <c r="E769" s="297"/>
      <c r="F769" s="297"/>
      <c r="G769" s="297"/>
      <c r="H769" s="297"/>
      <c r="I769" s="353"/>
      <c r="J769" s="297"/>
      <c r="K769" s="297"/>
      <c r="L769" s="297"/>
      <c r="M769" s="297"/>
      <c r="N769" s="297"/>
      <c r="O769" s="317"/>
    </row>
    <row r="770" spans="5:15" ht="14.25" customHeight="1">
      <c r="E770" s="297"/>
      <c r="F770" s="297"/>
      <c r="G770" s="297"/>
      <c r="H770" s="297"/>
      <c r="I770" s="353"/>
      <c r="J770" s="297"/>
      <c r="K770" s="297"/>
      <c r="L770" s="297"/>
      <c r="M770" s="297"/>
      <c r="N770" s="297"/>
      <c r="O770" s="317"/>
    </row>
    <row r="771" spans="5:15" ht="14.25" customHeight="1">
      <c r="E771" s="297"/>
      <c r="F771" s="297"/>
      <c r="G771" s="297"/>
      <c r="H771" s="297"/>
      <c r="I771" s="353"/>
      <c r="J771" s="297"/>
      <c r="K771" s="297"/>
      <c r="L771" s="297"/>
      <c r="M771" s="297"/>
      <c r="N771" s="297"/>
      <c r="O771" s="317"/>
    </row>
    <row r="772" spans="5:15" ht="14.25" customHeight="1">
      <c r="E772" s="297"/>
      <c r="F772" s="297"/>
      <c r="G772" s="297"/>
      <c r="H772" s="297"/>
      <c r="I772" s="353"/>
      <c r="J772" s="297"/>
      <c r="K772" s="297"/>
      <c r="L772" s="297"/>
      <c r="M772" s="297"/>
      <c r="N772" s="297"/>
      <c r="O772" s="317"/>
    </row>
    <row r="773" spans="5:15" ht="14.25" customHeight="1">
      <c r="E773" s="297"/>
      <c r="F773" s="297"/>
      <c r="G773" s="297"/>
      <c r="H773" s="297"/>
      <c r="I773" s="353"/>
      <c r="J773" s="297"/>
      <c r="K773" s="297"/>
      <c r="L773" s="297"/>
      <c r="M773" s="297"/>
      <c r="N773" s="297"/>
      <c r="O773" s="317"/>
    </row>
    <row r="774" spans="5:15" ht="14.25" customHeight="1">
      <c r="E774" s="297"/>
      <c r="F774" s="297"/>
      <c r="G774" s="297"/>
      <c r="H774" s="297"/>
      <c r="I774" s="353"/>
      <c r="J774" s="297"/>
      <c r="K774" s="297"/>
      <c r="L774" s="297"/>
      <c r="M774" s="297"/>
      <c r="N774" s="297"/>
      <c r="O774" s="317"/>
    </row>
    <row r="775" spans="5:15" ht="14.25" customHeight="1">
      <c r="E775" s="297"/>
      <c r="F775" s="297"/>
      <c r="G775" s="297"/>
      <c r="H775" s="297"/>
      <c r="I775" s="353"/>
      <c r="J775" s="297"/>
      <c r="K775" s="297"/>
      <c r="L775" s="297"/>
      <c r="M775" s="297"/>
      <c r="N775" s="297"/>
      <c r="O775" s="317"/>
    </row>
    <row r="776" spans="5:15" ht="14.25" customHeight="1">
      <c r="E776" s="297"/>
      <c r="F776" s="297"/>
      <c r="G776" s="297"/>
      <c r="H776" s="297"/>
      <c r="I776" s="353"/>
      <c r="J776" s="297"/>
      <c r="K776" s="297"/>
      <c r="L776" s="297"/>
      <c r="M776" s="297"/>
      <c r="N776" s="297"/>
      <c r="O776" s="317"/>
    </row>
    <row r="777" spans="5:15" ht="14.25" customHeight="1">
      <c r="E777" s="297"/>
      <c r="F777" s="297"/>
      <c r="G777" s="297"/>
      <c r="H777" s="297"/>
      <c r="I777" s="353"/>
      <c r="J777" s="297"/>
      <c r="K777" s="297"/>
      <c r="L777" s="297"/>
      <c r="M777" s="297"/>
      <c r="N777" s="297"/>
      <c r="O777" s="317"/>
    </row>
    <row r="778" spans="5:15" ht="14.25" customHeight="1">
      <c r="E778" s="297"/>
      <c r="F778" s="297"/>
      <c r="G778" s="297"/>
      <c r="H778" s="297"/>
      <c r="I778" s="353"/>
      <c r="J778" s="297"/>
      <c r="K778" s="297"/>
      <c r="L778" s="297"/>
      <c r="M778" s="297"/>
      <c r="N778" s="297"/>
      <c r="O778" s="317"/>
    </row>
    <row r="779" spans="5:15" ht="14.25" customHeight="1">
      <c r="E779" s="297"/>
      <c r="F779" s="297"/>
      <c r="G779" s="297"/>
      <c r="H779" s="297"/>
      <c r="I779" s="353"/>
      <c r="J779" s="297"/>
      <c r="K779" s="297"/>
      <c r="L779" s="297"/>
      <c r="M779" s="297"/>
      <c r="N779" s="297"/>
      <c r="O779" s="317"/>
    </row>
    <row r="780" spans="5:15" ht="14.25" customHeight="1">
      <c r="E780" s="297"/>
      <c r="F780" s="297"/>
      <c r="G780" s="297"/>
      <c r="H780" s="297"/>
      <c r="I780" s="353"/>
      <c r="J780" s="297"/>
      <c r="K780" s="297"/>
      <c r="L780" s="297"/>
      <c r="M780" s="297"/>
      <c r="N780" s="297"/>
      <c r="O780" s="317"/>
    </row>
    <row r="781" spans="5:15" ht="14.25" customHeight="1">
      <c r="E781" s="297"/>
      <c r="F781" s="297"/>
      <c r="G781" s="297"/>
      <c r="H781" s="297"/>
      <c r="I781" s="353"/>
      <c r="J781" s="297"/>
      <c r="K781" s="297"/>
      <c r="L781" s="297"/>
      <c r="M781" s="297"/>
      <c r="N781" s="297"/>
      <c r="O781" s="317"/>
    </row>
    <row r="782" spans="5:15" ht="14.25" customHeight="1">
      <c r="E782" s="297"/>
      <c r="F782" s="297"/>
      <c r="G782" s="297"/>
      <c r="H782" s="297"/>
      <c r="I782" s="353"/>
      <c r="J782" s="297"/>
      <c r="K782" s="297"/>
      <c r="L782" s="297"/>
      <c r="M782" s="297"/>
      <c r="N782" s="297"/>
      <c r="O782" s="317"/>
    </row>
    <row r="783" spans="5:15" ht="14.25" customHeight="1">
      <c r="E783" s="297"/>
      <c r="F783" s="297"/>
      <c r="G783" s="297"/>
      <c r="H783" s="297"/>
      <c r="I783" s="353"/>
      <c r="J783" s="297"/>
      <c r="K783" s="297"/>
      <c r="L783" s="297"/>
      <c r="M783" s="297"/>
      <c r="N783" s="297"/>
      <c r="O783" s="317"/>
    </row>
    <row r="784" spans="5:15" ht="14.25" customHeight="1">
      <c r="E784" s="297"/>
      <c r="F784" s="297"/>
      <c r="G784" s="297"/>
      <c r="H784" s="297"/>
      <c r="I784" s="353"/>
      <c r="J784" s="297"/>
      <c r="K784" s="297"/>
      <c r="L784" s="297"/>
      <c r="M784" s="297"/>
      <c r="N784" s="297"/>
      <c r="O784" s="317"/>
    </row>
    <row r="785" spans="5:15" ht="14.25" customHeight="1">
      <c r="E785" s="297"/>
      <c r="F785" s="297"/>
      <c r="G785" s="297"/>
      <c r="H785" s="297"/>
      <c r="I785" s="353"/>
      <c r="J785" s="297"/>
      <c r="K785" s="297"/>
      <c r="L785" s="297"/>
      <c r="M785" s="297"/>
      <c r="N785" s="297"/>
      <c r="O785" s="317"/>
    </row>
    <row r="786" spans="5:15" ht="14.25" customHeight="1">
      <c r="E786" s="297"/>
      <c r="F786" s="297"/>
      <c r="G786" s="297"/>
      <c r="H786" s="297"/>
      <c r="I786" s="353"/>
      <c r="J786" s="297"/>
      <c r="K786" s="297"/>
      <c r="L786" s="297"/>
      <c r="M786" s="297"/>
      <c r="N786" s="297"/>
      <c r="O786" s="317"/>
    </row>
    <row r="787" spans="5:15" ht="14.25" customHeight="1">
      <c r="E787" s="297"/>
      <c r="F787" s="297"/>
      <c r="G787" s="297"/>
      <c r="H787" s="297"/>
      <c r="I787" s="353"/>
      <c r="J787" s="297"/>
      <c r="K787" s="297"/>
      <c r="L787" s="297"/>
      <c r="M787" s="297"/>
      <c r="N787" s="297"/>
      <c r="O787" s="317"/>
    </row>
    <row r="788" spans="5:15" ht="14.25" customHeight="1">
      <c r="E788" s="297"/>
      <c r="F788" s="297"/>
      <c r="G788" s="297"/>
      <c r="H788" s="297"/>
      <c r="I788" s="353"/>
      <c r="J788" s="297"/>
      <c r="K788" s="297"/>
      <c r="L788" s="297"/>
      <c r="M788" s="297"/>
      <c r="N788" s="297"/>
      <c r="O788" s="317"/>
    </row>
    <row r="789" spans="5:15" ht="14.25" customHeight="1">
      <c r="E789" s="297"/>
      <c r="F789" s="297"/>
      <c r="G789" s="297"/>
      <c r="H789" s="297"/>
      <c r="I789" s="353"/>
      <c r="J789" s="297"/>
      <c r="K789" s="297"/>
      <c r="L789" s="297"/>
      <c r="M789" s="297"/>
      <c r="N789" s="297"/>
      <c r="O789" s="317"/>
    </row>
    <row r="790" spans="5:15" ht="14.25" customHeight="1">
      <c r="E790" s="297"/>
      <c r="F790" s="297"/>
      <c r="G790" s="297"/>
      <c r="H790" s="297"/>
      <c r="I790" s="353"/>
      <c r="J790" s="297"/>
      <c r="K790" s="297"/>
      <c r="L790" s="297"/>
      <c r="M790" s="297"/>
      <c r="N790" s="297"/>
      <c r="O790" s="317"/>
    </row>
    <row r="791" spans="5:15" ht="14.25" customHeight="1">
      <c r="E791" s="297"/>
      <c r="F791" s="297"/>
      <c r="G791" s="297"/>
      <c r="H791" s="297"/>
      <c r="I791" s="353"/>
      <c r="J791" s="297"/>
      <c r="K791" s="297"/>
      <c r="L791" s="297"/>
      <c r="M791" s="297"/>
      <c r="N791" s="297"/>
      <c r="O791" s="317"/>
    </row>
    <row r="792" spans="5:15" ht="14.25" customHeight="1">
      <c r="E792" s="297"/>
      <c r="F792" s="297"/>
      <c r="G792" s="297"/>
      <c r="H792" s="297"/>
      <c r="I792" s="353"/>
      <c r="J792" s="297"/>
      <c r="K792" s="297"/>
      <c r="L792" s="297"/>
      <c r="M792" s="297"/>
      <c r="N792" s="297"/>
      <c r="O792" s="317"/>
    </row>
    <row r="793" spans="5:15" ht="14.25" customHeight="1">
      <c r="E793" s="297"/>
      <c r="F793" s="297"/>
      <c r="G793" s="297"/>
      <c r="H793" s="297"/>
      <c r="I793" s="353"/>
      <c r="J793" s="297"/>
      <c r="K793" s="297"/>
      <c r="L793" s="297"/>
      <c r="M793" s="297"/>
      <c r="N793" s="297"/>
      <c r="O793" s="317"/>
    </row>
    <row r="794" spans="5:15" ht="14.25" customHeight="1">
      <c r="E794" s="297"/>
      <c r="F794" s="297"/>
      <c r="G794" s="297"/>
      <c r="H794" s="297"/>
      <c r="I794" s="353"/>
      <c r="J794" s="297"/>
      <c r="K794" s="297"/>
      <c r="L794" s="297"/>
      <c r="M794" s="297"/>
      <c r="N794" s="297"/>
      <c r="O794" s="317"/>
    </row>
    <row r="795" spans="5:15" ht="14.25" customHeight="1">
      <c r="E795" s="297"/>
      <c r="F795" s="297"/>
      <c r="G795" s="297"/>
      <c r="H795" s="297"/>
      <c r="I795" s="353"/>
      <c r="J795" s="297"/>
      <c r="K795" s="297"/>
      <c r="L795" s="297"/>
      <c r="M795" s="297"/>
      <c r="N795" s="297"/>
      <c r="O795" s="317"/>
    </row>
    <row r="796" spans="5:15" ht="14.25" customHeight="1">
      <c r="E796" s="297"/>
      <c r="F796" s="297"/>
      <c r="G796" s="297"/>
      <c r="H796" s="297"/>
      <c r="I796" s="353"/>
      <c r="J796" s="297"/>
      <c r="K796" s="297"/>
      <c r="L796" s="297"/>
      <c r="M796" s="297"/>
      <c r="N796" s="297"/>
      <c r="O796" s="317"/>
    </row>
    <row r="797" spans="5:15" ht="14.25" customHeight="1">
      <c r="E797" s="297"/>
      <c r="F797" s="297"/>
      <c r="G797" s="297"/>
      <c r="H797" s="297"/>
      <c r="I797" s="353"/>
      <c r="J797" s="297"/>
      <c r="K797" s="297"/>
      <c r="L797" s="297"/>
      <c r="M797" s="297"/>
      <c r="N797" s="297"/>
      <c r="O797" s="317"/>
    </row>
    <row r="798" spans="5:15" ht="14.25" customHeight="1">
      <c r="E798" s="297"/>
      <c r="F798" s="297"/>
      <c r="G798" s="297"/>
      <c r="H798" s="297"/>
      <c r="I798" s="353"/>
      <c r="J798" s="297"/>
      <c r="K798" s="297"/>
      <c r="L798" s="297"/>
      <c r="M798" s="297"/>
      <c r="N798" s="297"/>
      <c r="O798" s="317"/>
    </row>
    <row r="799" spans="5:15" ht="14.25" customHeight="1">
      <c r="E799" s="297"/>
      <c r="F799" s="297"/>
      <c r="G799" s="297"/>
      <c r="H799" s="297"/>
      <c r="I799" s="353"/>
      <c r="J799" s="297"/>
      <c r="K799" s="297"/>
      <c r="L799" s="297"/>
      <c r="M799" s="297"/>
      <c r="N799" s="297"/>
      <c r="O799" s="317"/>
    </row>
    <row r="800" spans="5:15" ht="14.25" customHeight="1">
      <c r="E800" s="297"/>
      <c r="F800" s="297"/>
      <c r="G800" s="297"/>
      <c r="H800" s="297"/>
      <c r="I800" s="353"/>
      <c r="J800" s="297"/>
      <c r="K800" s="297"/>
      <c r="L800" s="297"/>
      <c r="M800" s="297"/>
      <c r="N800" s="297"/>
      <c r="O800" s="317"/>
    </row>
    <row r="801" spans="5:15" ht="14.25" customHeight="1">
      <c r="E801" s="297"/>
      <c r="F801" s="297"/>
      <c r="G801" s="297"/>
      <c r="H801" s="297"/>
      <c r="I801" s="353"/>
      <c r="J801" s="297"/>
      <c r="K801" s="297"/>
      <c r="L801" s="297"/>
      <c r="M801" s="297"/>
      <c r="N801" s="297"/>
      <c r="O801" s="317"/>
    </row>
    <row r="802" spans="5:15" ht="14.25" customHeight="1">
      <c r="E802" s="297"/>
      <c r="F802" s="297"/>
      <c r="G802" s="297"/>
      <c r="H802" s="297"/>
      <c r="I802" s="353"/>
      <c r="J802" s="297"/>
      <c r="K802" s="297"/>
      <c r="L802" s="297"/>
      <c r="M802" s="297"/>
      <c r="N802" s="297"/>
      <c r="O802" s="317"/>
    </row>
    <row r="803" spans="5:15" ht="14.25" customHeight="1">
      <c r="E803" s="297"/>
      <c r="F803" s="297"/>
      <c r="G803" s="297"/>
      <c r="H803" s="297"/>
      <c r="I803" s="353"/>
      <c r="J803" s="297"/>
      <c r="K803" s="297"/>
      <c r="L803" s="297"/>
      <c r="M803" s="297"/>
      <c r="N803" s="297"/>
      <c r="O803" s="317"/>
    </row>
    <row r="804" spans="5:15" ht="14.25" customHeight="1">
      <c r="E804" s="297"/>
      <c r="F804" s="297"/>
      <c r="G804" s="297"/>
      <c r="H804" s="297"/>
      <c r="I804" s="353"/>
      <c r="J804" s="297"/>
      <c r="K804" s="297"/>
      <c r="L804" s="297"/>
      <c r="M804" s="297"/>
      <c r="N804" s="297"/>
      <c r="O804" s="317"/>
    </row>
    <row r="805" spans="5:15" ht="14.25" customHeight="1">
      <c r="E805" s="297"/>
      <c r="F805" s="297"/>
      <c r="G805" s="297"/>
      <c r="H805" s="297"/>
      <c r="I805" s="353"/>
      <c r="J805" s="297"/>
      <c r="K805" s="297"/>
      <c r="L805" s="297"/>
      <c r="M805" s="297"/>
      <c r="N805" s="297"/>
      <c r="O805" s="317"/>
    </row>
    <row r="806" spans="5:15" ht="14.25" customHeight="1">
      <c r="E806" s="297"/>
      <c r="F806" s="297"/>
      <c r="G806" s="297"/>
      <c r="H806" s="297"/>
      <c r="I806" s="353"/>
      <c r="J806" s="297"/>
      <c r="K806" s="297"/>
      <c r="L806" s="297"/>
      <c r="M806" s="297"/>
      <c r="N806" s="297"/>
      <c r="O806" s="317"/>
    </row>
    <row r="807" spans="5:15" ht="14.25" customHeight="1">
      <c r="E807" s="297"/>
      <c r="F807" s="297"/>
      <c r="G807" s="297"/>
      <c r="H807" s="297"/>
      <c r="I807" s="353"/>
      <c r="J807" s="297"/>
      <c r="K807" s="297"/>
      <c r="L807" s="297"/>
      <c r="M807" s="297"/>
      <c r="N807" s="297"/>
      <c r="O807" s="317"/>
    </row>
    <row r="808" spans="5:15" ht="14.25" customHeight="1">
      <c r="E808" s="297"/>
      <c r="F808" s="297"/>
      <c r="G808" s="297"/>
      <c r="H808" s="297"/>
      <c r="I808" s="353"/>
      <c r="J808" s="297"/>
      <c r="K808" s="297"/>
      <c r="L808" s="297"/>
      <c r="M808" s="297"/>
      <c r="N808" s="297"/>
      <c r="O808" s="317"/>
    </row>
    <row r="809" spans="5:15" ht="14.25" customHeight="1">
      <c r="E809" s="297"/>
      <c r="F809" s="297"/>
      <c r="G809" s="297"/>
      <c r="H809" s="297"/>
      <c r="I809" s="353"/>
      <c r="J809" s="297"/>
      <c r="K809" s="297"/>
      <c r="L809" s="297"/>
      <c r="M809" s="297"/>
      <c r="N809" s="297"/>
      <c r="O809" s="317"/>
    </row>
    <row r="810" spans="5:15" ht="14.25" customHeight="1">
      <c r="E810" s="297"/>
      <c r="F810" s="297"/>
      <c r="G810" s="297"/>
      <c r="H810" s="297"/>
      <c r="I810" s="353"/>
      <c r="J810" s="297"/>
      <c r="K810" s="297"/>
      <c r="L810" s="297"/>
      <c r="M810" s="297"/>
      <c r="N810" s="297"/>
      <c r="O810" s="317"/>
    </row>
    <row r="811" spans="5:15" ht="14.25" customHeight="1">
      <c r="E811" s="297"/>
      <c r="F811" s="297"/>
      <c r="G811" s="297"/>
      <c r="H811" s="297"/>
      <c r="I811" s="353"/>
      <c r="J811" s="297"/>
      <c r="K811" s="297"/>
      <c r="L811" s="297"/>
      <c r="M811" s="297"/>
      <c r="N811" s="297"/>
      <c r="O811" s="317"/>
    </row>
    <row r="812" spans="5:15" ht="14.25" customHeight="1">
      <c r="E812" s="297"/>
      <c r="F812" s="297"/>
      <c r="G812" s="297"/>
      <c r="H812" s="297"/>
      <c r="I812" s="353"/>
      <c r="J812" s="297"/>
      <c r="K812" s="297"/>
      <c r="L812" s="297"/>
      <c r="M812" s="297"/>
      <c r="N812" s="297"/>
      <c r="O812" s="317"/>
    </row>
    <row r="813" spans="5:15" ht="14.25" customHeight="1">
      <c r="E813" s="297"/>
      <c r="F813" s="297"/>
      <c r="G813" s="297"/>
      <c r="H813" s="297"/>
      <c r="I813" s="353"/>
      <c r="J813" s="297"/>
      <c r="K813" s="297"/>
      <c r="L813" s="297"/>
      <c r="M813" s="297"/>
      <c r="N813" s="297"/>
      <c r="O813" s="317"/>
    </row>
    <row r="814" spans="5:15" ht="14.25" customHeight="1">
      <c r="E814" s="297"/>
      <c r="F814" s="297"/>
      <c r="G814" s="297"/>
      <c r="H814" s="297"/>
      <c r="I814" s="353"/>
      <c r="J814" s="297"/>
      <c r="K814" s="297"/>
      <c r="L814" s="297"/>
      <c r="M814" s="297"/>
      <c r="N814" s="297"/>
      <c r="O814" s="317"/>
    </row>
    <row r="815" spans="5:15" ht="14.25" customHeight="1">
      <c r="E815" s="297"/>
      <c r="F815" s="297"/>
      <c r="G815" s="297"/>
      <c r="H815" s="297"/>
      <c r="I815" s="353"/>
      <c r="J815" s="297"/>
      <c r="K815" s="297"/>
      <c r="L815" s="297"/>
      <c r="M815" s="297"/>
      <c r="N815" s="297"/>
      <c r="O815" s="317"/>
    </row>
    <row r="816" spans="5:15" ht="14.25" customHeight="1">
      <c r="E816" s="297"/>
      <c r="F816" s="297"/>
      <c r="G816" s="297"/>
      <c r="H816" s="297"/>
      <c r="I816" s="353"/>
      <c r="J816" s="297"/>
      <c r="K816" s="297"/>
      <c r="L816" s="297"/>
      <c r="M816" s="297"/>
      <c r="N816" s="297"/>
      <c r="O816" s="317"/>
    </row>
    <row r="817" spans="5:15" ht="14.25" customHeight="1">
      <c r="E817" s="297"/>
      <c r="F817" s="297"/>
      <c r="G817" s="297"/>
      <c r="H817" s="297"/>
      <c r="I817" s="353"/>
      <c r="J817" s="297"/>
      <c r="K817" s="297"/>
      <c r="L817" s="297"/>
      <c r="M817" s="297"/>
      <c r="N817" s="297"/>
      <c r="O817" s="317"/>
    </row>
    <row r="818" spans="5:15" ht="14.25" customHeight="1">
      <c r="E818" s="297"/>
      <c r="F818" s="297"/>
      <c r="G818" s="297"/>
      <c r="H818" s="297"/>
      <c r="I818" s="353"/>
      <c r="J818" s="297"/>
      <c r="K818" s="297"/>
      <c r="L818" s="297"/>
      <c r="M818" s="297"/>
      <c r="N818" s="297"/>
      <c r="O818" s="317"/>
    </row>
    <row r="819" spans="5:15" ht="14.25" customHeight="1">
      <c r="E819" s="297"/>
      <c r="F819" s="297"/>
      <c r="G819" s="297"/>
      <c r="H819" s="297"/>
      <c r="I819" s="353"/>
      <c r="J819" s="297"/>
      <c r="K819" s="297"/>
      <c r="L819" s="297"/>
      <c r="M819" s="297"/>
      <c r="N819" s="297"/>
      <c r="O819" s="317"/>
    </row>
    <row r="820" spans="5:15" ht="14.25" customHeight="1">
      <c r="E820" s="297"/>
      <c r="F820" s="297"/>
      <c r="G820" s="297"/>
      <c r="H820" s="297"/>
      <c r="I820" s="353"/>
      <c r="J820" s="297"/>
      <c r="K820" s="297"/>
      <c r="L820" s="297"/>
      <c r="M820" s="297"/>
      <c r="N820" s="297"/>
      <c r="O820" s="317"/>
    </row>
    <row r="821" spans="5:15" ht="14.25" customHeight="1">
      <c r="E821" s="297"/>
      <c r="F821" s="297"/>
      <c r="G821" s="297"/>
      <c r="H821" s="297"/>
      <c r="I821" s="353"/>
      <c r="J821" s="297"/>
      <c r="K821" s="297"/>
      <c r="L821" s="297"/>
      <c r="M821" s="297"/>
      <c r="N821" s="297"/>
      <c r="O821" s="317"/>
    </row>
    <row r="822" spans="5:15" ht="14.25" customHeight="1">
      <c r="E822" s="297"/>
      <c r="F822" s="297"/>
      <c r="G822" s="297"/>
      <c r="H822" s="297"/>
      <c r="I822" s="353"/>
      <c r="J822" s="297"/>
      <c r="K822" s="297"/>
      <c r="L822" s="297"/>
      <c r="M822" s="297"/>
      <c r="N822" s="297"/>
      <c r="O822" s="317"/>
    </row>
    <row r="823" spans="5:15" ht="14.25" customHeight="1">
      <c r="E823" s="297"/>
      <c r="F823" s="297"/>
      <c r="G823" s="297"/>
      <c r="H823" s="297"/>
      <c r="I823" s="353"/>
      <c r="J823" s="297"/>
      <c r="K823" s="297"/>
      <c r="L823" s="297"/>
      <c r="M823" s="297"/>
      <c r="N823" s="297"/>
      <c r="O823" s="317"/>
    </row>
    <row r="824" spans="5:15" ht="14.25" customHeight="1">
      <c r="E824" s="297"/>
      <c r="F824" s="297"/>
      <c r="G824" s="297"/>
      <c r="H824" s="297"/>
      <c r="I824" s="353"/>
      <c r="J824" s="297"/>
      <c r="K824" s="297"/>
      <c r="L824" s="297"/>
      <c r="M824" s="297"/>
      <c r="N824" s="297"/>
      <c r="O824" s="317"/>
    </row>
    <row r="825" spans="5:15" ht="14.25" customHeight="1">
      <c r="E825" s="297"/>
      <c r="F825" s="297"/>
      <c r="G825" s="297"/>
      <c r="H825" s="297"/>
      <c r="I825" s="353"/>
      <c r="J825" s="297"/>
      <c r="K825" s="297"/>
      <c r="L825" s="297"/>
      <c r="M825" s="297"/>
      <c r="N825" s="297"/>
      <c r="O825" s="317"/>
    </row>
    <row r="826" spans="5:15" ht="14.25" customHeight="1">
      <c r="E826" s="297"/>
      <c r="F826" s="297"/>
      <c r="G826" s="297"/>
      <c r="H826" s="297"/>
      <c r="I826" s="353"/>
      <c r="J826" s="297"/>
      <c r="K826" s="297"/>
      <c r="L826" s="297"/>
      <c r="M826" s="297"/>
      <c r="N826" s="297"/>
      <c r="O826" s="317"/>
    </row>
    <row r="827" spans="5:15" ht="14.25" customHeight="1">
      <c r="E827" s="297"/>
      <c r="F827" s="297"/>
      <c r="G827" s="297"/>
      <c r="H827" s="297"/>
      <c r="I827" s="353"/>
      <c r="J827" s="297"/>
      <c r="K827" s="297"/>
      <c r="L827" s="297"/>
      <c r="M827" s="297"/>
      <c r="N827" s="297"/>
      <c r="O827" s="317"/>
    </row>
    <row r="828" spans="5:15" ht="14.25" customHeight="1">
      <c r="E828" s="297"/>
      <c r="F828" s="297"/>
      <c r="G828" s="297"/>
      <c r="H828" s="297"/>
      <c r="I828" s="353"/>
      <c r="J828" s="297"/>
      <c r="K828" s="297"/>
      <c r="L828" s="297"/>
      <c r="M828" s="297"/>
      <c r="N828" s="297"/>
      <c r="O828" s="317"/>
    </row>
    <row r="829" spans="5:15" ht="14.25" customHeight="1">
      <c r="E829" s="297"/>
      <c r="F829" s="297"/>
      <c r="G829" s="297"/>
      <c r="H829" s="297"/>
      <c r="I829" s="353"/>
      <c r="J829" s="297"/>
      <c r="K829" s="297"/>
      <c r="L829" s="297"/>
      <c r="M829" s="297"/>
      <c r="N829" s="297"/>
      <c r="O829" s="317"/>
    </row>
    <row r="830" spans="5:15" ht="14.25" customHeight="1">
      <c r="E830" s="297"/>
      <c r="F830" s="297"/>
      <c r="G830" s="297"/>
      <c r="H830" s="297"/>
      <c r="I830" s="353"/>
      <c r="J830" s="297"/>
      <c r="K830" s="297"/>
      <c r="L830" s="297"/>
      <c r="M830" s="297"/>
      <c r="N830" s="297"/>
      <c r="O830" s="317"/>
    </row>
    <row r="831" spans="5:15" ht="14.25" customHeight="1">
      <c r="E831" s="297"/>
      <c r="F831" s="297"/>
      <c r="G831" s="297"/>
      <c r="H831" s="297"/>
      <c r="I831" s="353"/>
      <c r="J831" s="297"/>
      <c r="K831" s="297"/>
      <c r="L831" s="297"/>
      <c r="M831" s="297"/>
      <c r="N831" s="297"/>
      <c r="O831" s="317"/>
    </row>
    <row r="832" spans="5:15" ht="14.25" customHeight="1">
      <c r="E832" s="297"/>
      <c r="F832" s="297"/>
      <c r="G832" s="297"/>
      <c r="H832" s="297"/>
      <c r="I832" s="353"/>
      <c r="J832" s="297"/>
      <c r="K832" s="297"/>
      <c r="L832" s="297"/>
      <c r="M832" s="297"/>
      <c r="N832" s="297"/>
      <c r="O832" s="317"/>
    </row>
    <row r="833" spans="5:15" ht="14.25" customHeight="1">
      <c r="E833" s="297"/>
      <c r="F833" s="297"/>
      <c r="G833" s="297"/>
      <c r="H833" s="297"/>
      <c r="I833" s="353"/>
      <c r="J833" s="297"/>
      <c r="K833" s="297"/>
      <c r="L833" s="297"/>
      <c r="M833" s="297"/>
      <c r="N833" s="297"/>
      <c r="O833" s="317"/>
    </row>
    <row r="834" spans="5:15" ht="14.25" customHeight="1">
      <c r="E834" s="297"/>
      <c r="F834" s="297"/>
      <c r="G834" s="297"/>
      <c r="H834" s="297"/>
      <c r="I834" s="353"/>
      <c r="J834" s="297"/>
      <c r="K834" s="297"/>
      <c r="L834" s="297"/>
      <c r="M834" s="297"/>
      <c r="N834" s="297"/>
      <c r="O834" s="317"/>
    </row>
    <row r="835" spans="5:15" ht="14.25" customHeight="1">
      <c r="E835" s="297"/>
      <c r="F835" s="297"/>
      <c r="G835" s="297"/>
      <c r="H835" s="297"/>
      <c r="I835" s="353"/>
      <c r="J835" s="297"/>
      <c r="K835" s="297"/>
      <c r="L835" s="297"/>
      <c r="M835" s="297"/>
      <c r="N835" s="297"/>
      <c r="O835" s="317"/>
    </row>
    <row r="836" spans="5:15" ht="14.25" customHeight="1">
      <c r="E836" s="297"/>
      <c r="F836" s="297"/>
      <c r="G836" s="297"/>
      <c r="H836" s="297"/>
      <c r="I836" s="353"/>
      <c r="J836" s="297"/>
      <c r="K836" s="297"/>
      <c r="L836" s="297"/>
      <c r="M836" s="297"/>
      <c r="N836" s="297"/>
      <c r="O836" s="317"/>
    </row>
    <row r="837" spans="5:15" ht="14.25" customHeight="1">
      <c r="E837" s="297"/>
      <c r="F837" s="297"/>
      <c r="G837" s="297"/>
      <c r="H837" s="297"/>
      <c r="I837" s="353"/>
      <c r="J837" s="297"/>
      <c r="K837" s="297"/>
      <c r="L837" s="297"/>
      <c r="M837" s="297"/>
      <c r="N837" s="297"/>
      <c r="O837" s="317"/>
    </row>
    <row r="838" spans="5:15" ht="14.25" customHeight="1">
      <c r="E838" s="297"/>
      <c r="F838" s="297"/>
      <c r="G838" s="297"/>
      <c r="H838" s="297"/>
      <c r="I838" s="353"/>
      <c r="J838" s="297"/>
      <c r="K838" s="297"/>
      <c r="L838" s="297"/>
      <c r="M838" s="297"/>
      <c r="N838" s="297"/>
      <c r="O838" s="317"/>
    </row>
    <row r="839" spans="5:15" ht="14.25" customHeight="1">
      <c r="E839" s="297"/>
      <c r="F839" s="297"/>
      <c r="G839" s="297"/>
      <c r="H839" s="297"/>
      <c r="I839" s="353"/>
      <c r="J839" s="297"/>
      <c r="K839" s="297"/>
      <c r="L839" s="297"/>
      <c r="M839" s="297"/>
      <c r="N839" s="297"/>
      <c r="O839" s="317"/>
    </row>
    <row r="840" spans="5:15" ht="14.25" customHeight="1">
      <c r="E840" s="297"/>
      <c r="F840" s="297"/>
      <c r="G840" s="297"/>
      <c r="H840" s="297"/>
      <c r="I840" s="353"/>
      <c r="J840" s="297"/>
      <c r="K840" s="297"/>
      <c r="L840" s="297"/>
      <c r="M840" s="297"/>
      <c r="N840" s="297"/>
      <c r="O840" s="317"/>
    </row>
    <row r="841" spans="5:15" ht="14.25" customHeight="1">
      <c r="E841" s="297"/>
      <c r="F841" s="297"/>
      <c r="G841" s="297"/>
      <c r="H841" s="297"/>
      <c r="I841" s="353"/>
      <c r="J841" s="297"/>
      <c r="K841" s="297"/>
      <c r="L841" s="297"/>
      <c r="M841" s="297"/>
      <c r="N841" s="297"/>
      <c r="O841" s="317"/>
    </row>
    <row r="842" spans="5:15" ht="14.25" customHeight="1">
      <c r="E842" s="297"/>
      <c r="F842" s="297"/>
      <c r="G842" s="297"/>
      <c r="H842" s="297"/>
      <c r="I842" s="353"/>
      <c r="J842" s="297"/>
      <c r="K842" s="297"/>
      <c r="L842" s="297"/>
      <c r="M842" s="297"/>
      <c r="N842" s="297"/>
      <c r="O842" s="317"/>
    </row>
    <row r="843" spans="5:15" ht="14.25" customHeight="1">
      <c r="E843" s="297"/>
      <c r="F843" s="297"/>
      <c r="G843" s="297"/>
      <c r="H843" s="297"/>
      <c r="I843" s="353"/>
      <c r="J843" s="297"/>
      <c r="K843" s="297"/>
      <c r="L843" s="297"/>
      <c r="M843" s="297"/>
      <c r="N843" s="297"/>
      <c r="O843" s="317"/>
    </row>
    <row r="844" spans="5:15" ht="14.25" customHeight="1">
      <c r="E844" s="297"/>
      <c r="F844" s="297"/>
      <c r="G844" s="297"/>
      <c r="H844" s="297"/>
      <c r="I844" s="353"/>
      <c r="J844" s="297"/>
      <c r="K844" s="297"/>
      <c r="L844" s="297"/>
      <c r="M844" s="297"/>
      <c r="N844" s="297"/>
      <c r="O844" s="317"/>
    </row>
    <row r="845" spans="5:15" ht="14.25" customHeight="1">
      <c r="E845" s="297"/>
      <c r="F845" s="297"/>
      <c r="G845" s="297"/>
      <c r="H845" s="297"/>
      <c r="I845" s="353"/>
      <c r="J845" s="297"/>
      <c r="K845" s="297"/>
      <c r="L845" s="297"/>
      <c r="M845" s="297"/>
      <c r="N845" s="297"/>
      <c r="O845" s="317"/>
    </row>
    <row r="846" spans="5:15" ht="14.25" customHeight="1">
      <c r="E846" s="297"/>
      <c r="F846" s="297"/>
      <c r="G846" s="297"/>
      <c r="H846" s="297"/>
      <c r="I846" s="353"/>
      <c r="J846" s="297"/>
      <c r="K846" s="297"/>
      <c r="L846" s="297"/>
      <c r="M846" s="297"/>
      <c r="N846" s="297"/>
      <c r="O846" s="317"/>
    </row>
    <row r="847" spans="5:15" ht="14.25" customHeight="1">
      <c r="E847" s="297"/>
      <c r="F847" s="297"/>
      <c r="G847" s="297"/>
      <c r="H847" s="297"/>
      <c r="I847" s="353"/>
      <c r="J847" s="297"/>
      <c r="K847" s="297"/>
      <c r="L847" s="297"/>
      <c r="M847" s="297"/>
      <c r="N847" s="297"/>
      <c r="O847" s="317"/>
    </row>
    <row r="848" spans="5:15" ht="14.25" customHeight="1">
      <c r="E848" s="297"/>
      <c r="F848" s="297"/>
      <c r="G848" s="297"/>
      <c r="H848" s="297"/>
      <c r="I848" s="353"/>
      <c r="J848" s="297"/>
      <c r="K848" s="297"/>
      <c r="L848" s="297"/>
      <c r="M848" s="297"/>
      <c r="N848" s="297"/>
      <c r="O848" s="317"/>
    </row>
    <row r="849" spans="5:15" ht="14.25" customHeight="1">
      <c r="E849" s="297"/>
      <c r="F849" s="297"/>
      <c r="G849" s="297"/>
      <c r="H849" s="297"/>
      <c r="I849" s="353"/>
      <c r="J849" s="297"/>
      <c r="K849" s="297"/>
      <c r="L849" s="297"/>
      <c r="M849" s="297"/>
      <c r="N849" s="297"/>
      <c r="O849" s="317"/>
    </row>
    <row r="850" spans="5:15" ht="14.25" customHeight="1">
      <c r="E850" s="297"/>
      <c r="F850" s="297"/>
      <c r="G850" s="297"/>
      <c r="H850" s="297"/>
      <c r="I850" s="353"/>
      <c r="J850" s="297"/>
      <c r="K850" s="297"/>
      <c r="L850" s="297"/>
      <c r="M850" s="297"/>
      <c r="N850" s="297"/>
      <c r="O850" s="317"/>
    </row>
    <row r="851" spans="5:15" ht="14.25" customHeight="1">
      <c r="E851" s="297"/>
      <c r="F851" s="297"/>
      <c r="G851" s="297"/>
      <c r="H851" s="297"/>
      <c r="I851" s="353"/>
      <c r="J851" s="297"/>
      <c r="K851" s="297"/>
      <c r="L851" s="297"/>
      <c r="M851" s="297"/>
      <c r="N851" s="297"/>
      <c r="O851" s="317"/>
    </row>
    <row r="852" spans="5:15" ht="14.25" customHeight="1">
      <c r="E852" s="297"/>
      <c r="F852" s="297"/>
      <c r="G852" s="297"/>
      <c r="H852" s="297"/>
      <c r="I852" s="353"/>
      <c r="J852" s="297"/>
      <c r="K852" s="297"/>
      <c r="L852" s="297"/>
      <c r="M852" s="297"/>
      <c r="N852" s="297"/>
      <c r="O852" s="317"/>
    </row>
    <row r="853" spans="5:15" ht="14.25" customHeight="1">
      <c r="E853" s="297"/>
      <c r="F853" s="297"/>
      <c r="G853" s="297"/>
      <c r="H853" s="297"/>
      <c r="I853" s="353"/>
      <c r="J853" s="297"/>
      <c r="K853" s="297"/>
      <c r="L853" s="297"/>
      <c r="M853" s="297"/>
      <c r="N853" s="297"/>
      <c r="O853" s="317"/>
    </row>
    <row r="854" spans="5:15" ht="14.25" customHeight="1">
      <c r="E854" s="297"/>
      <c r="F854" s="297"/>
      <c r="G854" s="297"/>
      <c r="H854" s="297"/>
      <c r="I854" s="353"/>
      <c r="J854" s="297"/>
      <c r="K854" s="297"/>
      <c r="L854" s="297"/>
      <c r="M854" s="297"/>
      <c r="N854" s="297"/>
      <c r="O854" s="317"/>
    </row>
    <row r="855" spans="5:15" ht="14.25" customHeight="1">
      <c r="E855" s="297"/>
      <c r="F855" s="297"/>
      <c r="G855" s="297"/>
      <c r="H855" s="297"/>
      <c r="I855" s="353"/>
      <c r="J855" s="297"/>
      <c r="K855" s="297"/>
      <c r="L855" s="297"/>
      <c r="M855" s="297"/>
      <c r="N855" s="297"/>
      <c r="O855" s="317"/>
    </row>
    <row r="856" spans="5:15" ht="14.25" customHeight="1">
      <c r="E856" s="297"/>
      <c r="F856" s="297"/>
      <c r="G856" s="297"/>
      <c r="H856" s="297"/>
      <c r="I856" s="353"/>
      <c r="J856" s="297"/>
      <c r="K856" s="297"/>
      <c r="L856" s="297"/>
      <c r="M856" s="297"/>
      <c r="N856" s="297"/>
      <c r="O856" s="317"/>
    </row>
    <row r="857" spans="5:15" ht="14.25" customHeight="1">
      <c r="E857" s="297"/>
      <c r="F857" s="297"/>
      <c r="G857" s="297"/>
      <c r="H857" s="297"/>
      <c r="I857" s="353"/>
      <c r="J857" s="297"/>
      <c r="K857" s="297"/>
      <c r="L857" s="297"/>
      <c r="M857" s="297"/>
      <c r="N857" s="297"/>
      <c r="O857" s="317"/>
    </row>
    <row r="858" spans="5:15" ht="14.25" customHeight="1">
      <c r="E858" s="297"/>
      <c r="F858" s="297"/>
      <c r="G858" s="297"/>
      <c r="H858" s="297"/>
      <c r="I858" s="353"/>
      <c r="J858" s="297"/>
      <c r="K858" s="297"/>
      <c r="L858" s="297"/>
      <c r="M858" s="297"/>
      <c r="N858" s="297"/>
      <c r="O858" s="317"/>
    </row>
    <row r="859" spans="5:15" ht="14.25" customHeight="1">
      <c r="E859" s="297"/>
      <c r="F859" s="297"/>
      <c r="G859" s="297"/>
      <c r="H859" s="297"/>
      <c r="I859" s="353"/>
      <c r="J859" s="297"/>
      <c r="K859" s="297"/>
      <c r="L859" s="297"/>
      <c r="M859" s="297"/>
      <c r="N859" s="297"/>
      <c r="O859" s="317"/>
    </row>
    <row r="860" spans="5:15" ht="14.25" customHeight="1">
      <c r="E860" s="297"/>
      <c r="F860" s="297"/>
      <c r="G860" s="297"/>
      <c r="H860" s="297"/>
      <c r="I860" s="353"/>
      <c r="J860" s="297"/>
      <c r="K860" s="297"/>
      <c r="L860" s="297"/>
      <c r="M860" s="297"/>
      <c r="N860" s="297"/>
      <c r="O860" s="317"/>
    </row>
    <row r="861" spans="5:15" ht="14.25" customHeight="1">
      <c r="E861" s="297"/>
      <c r="F861" s="297"/>
      <c r="G861" s="297"/>
      <c r="H861" s="297"/>
      <c r="I861" s="353"/>
      <c r="J861" s="297"/>
      <c r="K861" s="297"/>
      <c r="L861" s="297"/>
      <c r="M861" s="297"/>
      <c r="N861" s="297"/>
      <c r="O861" s="317"/>
    </row>
    <row r="862" spans="5:15" ht="14.25" customHeight="1">
      <c r="E862" s="297"/>
      <c r="F862" s="297"/>
      <c r="G862" s="297"/>
      <c r="H862" s="297"/>
      <c r="I862" s="353"/>
      <c r="J862" s="297"/>
      <c r="K862" s="297"/>
      <c r="L862" s="297"/>
      <c r="M862" s="297"/>
      <c r="N862" s="297"/>
      <c r="O862" s="317"/>
    </row>
    <row r="863" spans="5:15" ht="14.25" customHeight="1">
      <c r="E863" s="297"/>
      <c r="F863" s="297"/>
      <c r="G863" s="297"/>
      <c r="H863" s="297"/>
      <c r="I863" s="353"/>
      <c r="J863" s="297"/>
      <c r="K863" s="297"/>
      <c r="L863" s="297"/>
      <c r="M863" s="297"/>
      <c r="N863" s="297"/>
      <c r="O863" s="317"/>
    </row>
    <row r="864" spans="5:15" ht="14.25" customHeight="1">
      <c r="E864" s="297"/>
      <c r="F864" s="297"/>
      <c r="G864" s="297"/>
      <c r="H864" s="297"/>
      <c r="I864" s="353"/>
      <c r="J864" s="297"/>
      <c r="K864" s="297"/>
      <c r="L864" s="297"/>
      <c r="M864" s="297"/>
      <c r="N864" s="297"/>
      <c r="O864" s="317"/>
    </row>
    <row r="865" spans="5:15" ht="14.25" customHeight="1">
      <c r="E865" s="297"/>
      <c r="F865" s="297"/>
      <c r="G865" s="297"/>
      <c r="H865" s="297"/>
      <c r="I865" s="353"/>
      <c r="J865" s="297"/>
      <c r="K865" s="297"/>
      <c r="L865" s="297"/>
      <c r="M865" s="297"/>
      <c r="N865" s="297"/>
      <c r="O865" s="317"/>
    </row>
    <row r="866" spans="5:15" ht="14.25" customHeight="1">
      <c r="E866" s="297"/>
      <c r="F866" s="297"/>
      <c r="G866" s="297"/>
      <c r="H866" s="297"/>
      <c r="I866" s="353"/>
      <c r="J866" s="297"/>
      <c r="K866" s="297"/>
      <c r="L866" s="297"/>
      <c r="M866" s="297"/>
      <c r="N866" s="297"/>
      <c r="O866" s="317"/>
    </row>
    <row r="867" spans="5:15" ht="14.25" customHeight="1">
      <c r="E867" s="297"/>
      <c r="F867" s="297"/>
      <c r="G867" s="297"/>
      <c r="H867" s="297"/>
      <c r="I867" s="353"/>
      <c r="J867" s="297"/>
      <c r="K867" s="297"/>
      <c r="L867" s="297"/>
      <c r="M867" s="297"/>
      <c r="N867" s="297"/>
      <c r="O867" s="317"/>
    </row>
    <row r="868" spans="5:15" ht="14.25" customHeight="1">
      <c r="E868" s="297"/>
      <c r="F868" s="297"/>
      <c r="G868" s="297"/>
      <c r="H868" s="297"/>
      <c r="I868" s="353"/>
      <c r="J868" s="297"/>
      <c r="K868" s="297"/>
      <c r="L868" s="297"/>
      <c r="M868" s="297"/>
      <c r="N868" s="297"/>
      <c r="O868" s="317"/>
    </row>
    <row r="869" spans="5:15" ht="14.25" customHeight="1">
      <c r="E869" s="297"/>
      <c r="F869" s="297"/>
      <c r="G869" s="297"/>
      <c r="H869" s="297"/>
      <c r="I869" s="353"/>
      <c r="J869" s="297"/>
      <c r="K869" s="297"/>
      <c r="L869" s="297"/>
      <c r="M869" s="297"/>
      <c r="N869" s="297"/>
      <c r="O869" s="317"/>
    </row>
    <row r="870" spans="5:15" ht="14.25" customHeight="1">
      <c r="E870" s="297"/>
      <c r="F870" s="297"/>
      <c r="G870" s="297"/>
      <c r="H870" s="297"/>
      <c r="I870" s="353"/>
      <c r="J870" s="297"/>
      <c r="K870" s="297"/>
      <c r="L870" s="297"/>
      <c r="M870" s="297"/>
      <c r="N870" s="297"/>
      <c r="O870" s="317"/>
    </row>
    <row r="871" spans="5:15" ht="14.25" customHeight="1">
      <c r="E871" s="297"/>
      <c r="F871" s="297"/>
      <c r="G871" s="297"/>
      <c r="H871" s="297"/>
      <c r="I871" s="353"/>
      <c r="J871" s="297"/>
      <c r="K871" s="297"/>
      <c r="L871" s="297"/>
      <c r="M871" s="297"/>
      <c r="N871" s="297"/>
      <c r="O871" s="317"/>
    </row>
    <row r="872" spans="5:15" ht="14.25" customHeight="1">
      <c r="E872" s="297"/>
      <c r="F872" s="297"/>
      <c r="G872" s="297"/>
      <c r="H872" s="297"/>
      <c r="I872" s="353"/>
      <c r="J872" s="297"/>
      <c r="K872" s="297"/>
      <c r="L872" s="297"/>
      <c r="M872" s="297"/>
      <c r="N872" s="297"/>
      <c r="O872" s="317"/>
    </row>
    <row r="873" spans="5:15" ht="14.25" customHeight="1">
      <c r="E873" s="297"/>
      <c r="F873" s="297"/>
      <c r="G873" s="297"/>
      <c r="H873" s="297"/>
      <c r="I873" s="353"/>
      <c r="J873" s="297"/>
      <c r="K873" s="297"/>
      <c r="L873" s="297"/>
      <c r="M873" s="297"/>
      <c r="N873" s="297"/>
      <c r="O873" s="317"/>
    </row>
    <row r="874" spans="5:15" ht="14.25" customHeight="1">
      <c r="E874" s="297"/>
      <c r="F874" s="297"/>
      <c r="G874" s="297"/>
      <c r="H874" s="297"/>
      <c r="I874" s="353"/>
      <c r="J874" s="297"/>
      <c r="K874" s="297"/>
      <c r="L874" s="297"/>
      <c r="M874" s="297"/>
      <c r="N874" s="297"/>
      <c r="O874" s="317"/>
    </row>
    <row r="875" spans="5:15" ht="14.25" customHeight="1">
      <c r="E875" s="297"/>
      <c r="F875" s="297"/>
      <c r="G875" s="297"/>
      <c r="H875" s="297"/>
      <c r="I875" s="353"/>
      <c r="J875" s="297"/>
      <c r="K875" s="297"/>
      <c r="L875" s="297"/>
      <c r="M875" s="297"/>
      <c r="N875" s="297"/>
      <c r="O875" s="317"/>
    </row>
    <row r="876" spans="5:15" ht="14.25" customHeight="1">
      <c r="E876" s="297"/>
      <c r="F876" s="297"/>
      <c r="G876" s="297"/>
      <c r="H876" s="297"/>
      <c r="I876" s="353"/>
      <c r="J876" s="297"/>
      <c r="K876" s="297"/>
      <c r="L876" s="297"/>
      <c r="M876" s="297"/>
      <c r="N876" s="297"/>
      <c r="O876" s="317"/>
    </row>
    <row r="877" spans="5:15" ht="14.25" customHeight="1">
      <c r="E877" s="297"/>
      <c r="F877" s="297"/>
      <c r="G877" s="297"/>
      <c r="H877" s="297"/>
      <c r="I877" s="353"/>
      <c r="J877" s="297"/>
      <c r="K877" s="297"/>
      <c r="L877" s="297"/>
      <c r="M877" s="297"/>
      <c r="N877" s="297"/>
      <c r="O877" s="317"/>
    </row>
    <row r="878" spans="5:15" ht="14.25" customHeight="1">
      <c r="E878" s="297"/>
      <c r="F878" s="297"/>
      <c r="G878" s="297"/>
      <c r="H878" s="297"/>
      <c r="I878" s="353"/>
      <c r="J878" s="297"/>
      <c r="K878" s="297"/>
      <c r="L878" s="297"/>
      <c r="M878" s="297"/>
      <c r="N878" s="297"/>
      <c r="O878" s="317"/>
    </row>
    <row r="879" spans="5:15" ht="14.25" customHeight="1">
      <c r="E879" s="297"/>
      <c r="F879" s="297"/>
      <c r="G879" s="297"/>
      <c r="H879" s="297"/>
      <c r="I879" s="353"/>
      <c r="J879" s="297"/>
      <c r="K879" s="297"/>
      <c r="L879" s="297"/>
      <c r="M879" s="297"/>
      <c r="N879" s="297"/>
      <c r="O879" s="317"/>
    </row>
    <row r="880" spans="5:15" ht="14.25" customHeight="1">
      <c r="E880" s="297"/>
      <c r="F880" s="297"/>
      <c r="G880" s="297"/>
      <c r="H880" s="297"/>
      <c r="I880" s="353"/>
      <c r="J880" s="297"/>
      <c r="K880" s="297"/>
      <c r="L880" s="297"/>
      <c r="M880" s="297"/>
      <c r="N880" s="297"/>
      <c r="O880" s="317"/>
    </row>
    <row r="881" spans="5:15" ht="14.25" customHeight="1">
      <c r="E881" s="297"/>
      <c r="F881" s="297"/>
      <c r="G881" s="297"/>
      <c r="H881" s="297"/>
      <c r="I881" s="353"/>
      <c r="J881" s="297"/>
      <c r="K881" s="297"/>
      <c r="L881" s="297"/>
      <c r="M881" s="297"/>
      <c r="N881" s="297"/>
      <c r="O881" s="317"/>
    </row>
    <row r="882" spans="5:15" ht="14.25" customHeight="1">
      <c r="E882" s="297"/>
      <c r="F882" s="297"/>
      <c r="G882" s="297"/>
      <c r="H882" s="297"/>
      <c r="I882" s="353"/>
      <c r="J882" s="297"/>
      <c r="K882" s="297"/>
      <c r="L882" s="297"/>
      <c r="M882" s="297"/>
      <c r="N882" s="297"/>
      <c r="O882" s="317"/>
    </row>
    <row r="883" spans="5:15" ht="14.25" customHeight="1">
      <c r="E883" s="297"/>
      <c r="F883" s="297"/>
      <c r="G883" s="297"/>
      <c r="H883" s="297"/>
      <c r="I883" s="353"/>
      <c r="J883" s="297"/>
      <c r="K883" s="297"/>
      <c r="L883" s="297"/>
      <c r="M883" s="297"/>
      <c r="N883" s="297"/>
      <c r="O883" s="317"/>
    </row>
    <row r="884" spans="5:15" ht="14.25" customHeight="1">
      <c r="E884" s="297"/>
      <c r="F884" s="297"/>
      <c r="G884" s="297"/>
      <c r="H884" s="297"/>
      <c r="I884" s="353"/>
      <c r="J884" s="297"/>
      <c r="K884" s="297"/>
      <c r="L884" s="297"/>
      <c r="M884" s="297"/>
      <c r="N884" s="297"/>
      <c r="O884" s="317"/>
    </row>
    <row r="885" spans="5:15" ht="14.25" customHeight="1">
      <c r="E885" s="297"/>
      <c r="F885" s="297"/>
      <c r="G885" s="297"/>
      <c r="H885" s="297"/>
      <c r="I885" s="353"/>
      <c r="J885" s="297"/>
      <c r="K885" s="297"/>
      <c r="L885" s="297"/>
      <c r="M885" s="297"/>
      <c r="N885" s="297"/>
      <c r="O885" s="317"/>
    </row>
    <row r="886" spans="5:15" ht="14.25" customHeight="1">
      <c r="E886" s="297"/>
      <c r="F886" s="297"/>
      <c r="G886" s="297"/>
      <c r="H886" s="297"/>
      <c r="I886" s="353"/>
      <c r="J886" s="297"/>
      <c r="K886" s="297"/>
      <c r="L886" s="297"/>
      <c r="M886" s="297"/>
      <c r="N886" s="297"/>
      <c r="O886" s="317"/>
    </row>
    <row r="887" spans="5:15" ht="14.25" customHeight="1">
      <c r="E887" s="297"/>
      <c r="F887" s="297"/>
      <c r="G887" s="297"/>
      <c r="H887" s="297"/>
      <c r="I887" s="353"/>
      <c r="J887" s="297"/>
      <c r="K887" s="297"/>
      <c r="L887" s="297"/>
      <c r="M887" s="297"/>
      <c r="N887" s="297"/>
      <c r="O887" s="317"/>
    </row>
    <row r="888" spans="5:15" ht="14.25" customHeight="1">
      <c r="E888" s="297"/>
      <c r="F888" s="297"/>
      <c r="G888" s="297"/>
      <c r="H888" s="297"/>
      <c r="I888" s="353"/>
      <c r="J888" s="297"/>
      <c r="K888" s="297"/>
      <c r="L888" s="297"/>
      <c r="M888" s="297"/>
      <c r="N888" s="297"/>
      <c r="O888" s="317"/>
    </row>
    <row r="889" spans="5:15" ht="14.25" customHeight="1">
      <c r="E889" s="297"/>
      <c r="F889" s="297"/>
      <c r="G889" s="297"/>
      <c r="H889" s="297"/>
      <c r="I889" s="353"/>
      <c r="J889" s="297"/>
      <c r="K889" s="297"/>
      <c r="L889" s="297"/>
      <c r="M889" s="297"/>
      <c r="N889" s="297"/>
      <c r="O889" s="317"/>
    </row>
    <row r="890" spans="5:15" ht="14.25" customHeight="1">
      <c r="E890" s="297"/>
      <c r="F890" s="297"/>
      <c r="G890" s="297"/>
      <c r="H890" s="297"/>
      <c r="I890" s="353"/>
      <c r="J890" s="297"/>
      <c r="K890" s="297"/>
      <c r="L890" s="297"/>
      <c r="M890" s="297"/>
      <c r="N890" s="297"/>
      <c r="O890" s="317"/>
    </row>
    <row r="891" spans="5:15" ht="14.25" customHeight="1">
      <c r="E891" s="297"/>
      <c r="F891" s="297"/>
      <c r="G891" s="297"/>
      <c r="H891" s="297"/>
      <c r="I891" s="353"/>
      <c r="J891" s="297"/>
      <c r="K891" s="297"/>
      <c r="L891" s="297"/>
      <c r="M891" s="297"/>
      <c r="N891" s="297"/>
      <c r="O891" s="317"/>
    </row>
    <row r="892" spans="5:15" ht="14.25" customHeight="1">
      <c r="E892" s="297"/>
      <c r="F892" s="297"/>
      <c r="G892" s="297"/>
      <c r="H892" s="297"/>
      <c r="I892" s="353"/>
      <c r="J892" s="297"/>
      <c r="K892" s="297"/>
      <c r="L892" s="297"/>
      <c r="M892" s="297"/>
      <c r="N892" s="297"/>
      <c r="O892" s="317"/>
    </row>
    <row r="893" spans="5:15" ht="14.25" customHeight="1">
      <c r="E893" s="297"/>
      <c r="F893" s="297"/>
      <c r="G893" s="297"/>
      <c r="H893" s="297"/>
      <c r="I893" s="353"/>
      <c r="J893" s="297"/>
      <c r="K893" s="297"/>
      <c r="L893" s="297"/>
      <c r="M893" s="297"/>
      <c r="N893" s="297"/>
      <c r="O893" s="317"/>
    </row>
    <row r="894" spans="5:15" ht="14.25" customHeight="1">
      <c r="E894" s="297"/>
      <c r="F894" s="297"/>
      <c r="G894" s="297"/>
      <c r="H894" s="297"/>
      <c r="I894" s="353"/>
      <c r="J894" s="297"/>
      <c r="K894" s="297"/>
      <c r="L894" s="297"/>
      <c r="M894" s="297"/>
      <c r="N894" s="297"/>
      <c r="O894" s="317"/>
    </row>
    <row r="895" spans="5:15" ht="14.25" customHeight="1">
      <c r="E895" s="297"/>
      <c r="F895" s="297"/>
      <c r="G895" s="297"/>
      <c r="H895" s="297"/>
      <c r="I895" s="353"/>
      <c r="J895" s="297"/>
      <c r="K895" s="297"/>
      <c r="L895" s="297"/>
      <c r="M895" s="297"/>
      <c r="N895" s="297"/>
      <c r="O895" s="317"/>
    </row>
    <row r="896" spans="5:15" ht="14.25" customHeight="1">
      <c r="E896" s="297"/>
      <c r="F896" s="297"/>
      <c r="G896" s="297"/>
      <c r="H896" s="297"/>
      <c r="I896" s="353"/>
      <c r="J896" s="297"/>
      <c r="K896" s="297"/>
      <c r="L896" s="297"/>
      <c r="M896" s="297"/>
      <c r="N896" s="297"/>
      <c r="O896" s="317"/>
    </row>
    <row r="897" spans="5:15" ht="14.25" customHeight="1">
      <c r="E897" s="297"/>
      <c r="F897" s="297"/>
      <c r="G897" s="297"/>
      <c r="H897" s="297"/>
      <c r="I897" s="353"/>
      <c r="J897" s="297"/>
      <c r="K897" s="297"/>
      <c r="L897" s="297"/>
      <c r="M897" s="297"/>
      <c r="N897" s="297"/>
      <c r="O897" s="317"/>
    </row>
    <row r="898" spans="5:15" ht="14.25" customHeight="1">
      <c r="E898" s="297"/>
      <c r="F898" s="297"/>
      <c r="G898" s="297"/>
      <c r="H898" s="297"/>
      <c r="I898" s="353"/>
      <c r="J898" s="297"/>
      <c r="K898" s="297"/>
      <c r="L898" s="297"/>
      <c r="M898" s="297"/>
      <c r="N898" s="297"/>
      <c r="O898" s="317"/>
    </row>
    <row r="899" spans="5:15" ht="14.25" customHeight="1">
      <c r="E899" s="297"/>
      <c r="F899" s="297"/>
      <c r="G899" s="297"/>
      <c r="H899" s="297"/>
      <c r="I899" s="353"/>
      <c r="J899" s="297"/>
      <c r="K899" s="297"/>
      <c r="L899" s="297"/>
      <c r="M899" s="297"/>
      <c r="N899" s="297"/>
      <c r="O899" s="317"/>
    </row>
    <row r="900" spans="5:15" ht="14.25" customHeight="1">
      <c r="E900" s="297"/>
      <c r="F900" s="297"/>
      <c r="G900" s="297"/>
      <c r="H900" s="297"/>
      <c r="I900" s="353"/>
      <c r="J900" s="297"/>
      <c r="K900" s="297"/>
      <c r="L900" s="297"/>
      <c r="M900" s="297"/>
      <c r="N900" s="297"/>
      <c r="O900" s="317"/>
    </row>
    <row r="901" spans="5:15" ht="14.25" customHeight="1">
      <c r="E901" s="297"/>
      <c r="F901" s="297"/>
      <c r="G901" s="297"/>
      <c r="H901" s="297"/>
      <c r="I901" s="353"/>
      <c r="J901" s="297"/>
      <c r="K901" s="297"/>
      <c r="L901" s="297"/>
      <c r="M901" s="297"/>
      <c r="N901" s="297"/>
      <c r="O901" s="317"/>
    </row>
    <row r="902" spans="5:15" ht="14.25" customHeight="1">
      <c r="E902" s="297"/>
      <c r="F902" s="297"/>
      <c r="G902" s="297"/>
      <c r="H902" s="297"/>
      <c r="I902" s="353"/>
      <c r="J902" s="297"/>
      <c r="K902" s="297"/>
      <c r="L902" s="297"/>
      <c r="M902" s="297"/>
      <c r="N902" s="297"/>
      <c r="O902" s="317"/>
    </row>
    <row r="903" spans="5:15" ht="14.25" customHeight="1">
      <c r="E903" s="297"/>
      <c r="F903" s="297"/>
      <c r="G903" s="297"/>
      <c r="H903" s="297"/>
      <c r="I903" s="353"/>
      <c r="J903" s="297"/>
      <c r="K903" s="297"/>
      <c r="L903" s="297"/>
      <c r="M903" s="297"/>
      <c r="N903" s="297"/>
      <c r="O903" s="317"/>
    </row>
    <row r="904" spans="5:15" ht="14.25" customHeight="1">
      <c r="E904" s="297"/>
      <c r="F904" s="297"/>
      <c r="G904" s="297"/>
      <c r="H904" s="297"/>
      <c r="I904" s="353"/>
      <c r="J904" s="297"/>
      <c r="K904" s="297"/>
      <c r="L904" s="297"/>
      <c r="M904" s="297"/>
      <c r="N904" s="297"/>
      <c r="O904" s="317"/>
    </row>
    <row r="905" spans="5:15" ht="14.25" customHeight="1">
      <c r="E905" s="297"/>
      <c r="F905" s="297"/>
      <c r="G905" s="297"/>
      <c r="H905" s="297"/>
      <c r="I905" s="353"/>
      <c r="J905" s="297"/>
      <c r="K905" s="297"/>
      <c r="L905" s="297"/>
      <c r="M905" s="297"/>
      <c r="N905" s="297"/>
      <c r="O905" s="317"/>
    </row>
    <row r="906" spans="5:15" ht="14.25" customHeight="1">
      <c r="E906" s="297"/>
      <c r="F906" s="297"/>
      <c r="G906" s="297"/>
      <c r="H906" s="297"/>
      <c r="I906" s="353"/>
      <c r="J906" s="297"/>
      <c r="K906" s="297"/>
      <c r="L906" s="297"/>
      <c r="M906" s="297"/>
      <c r="N906" s="297"/>
      <c r="O906" s="317"/>
    </row>
    <row r="907" spans="5:15" ht="14.25" customHeight="1">
      <c r="E907" s="297"/>
      <c r="F907" s="297"/>
      <c r="G907" s="297"/>
      <c r="H907" s="297"/>
      <c r="I907" s="353"/>
      <c r="J907" s="297"/>
      <c r="K907" s="297"/>
      <c r="L907" s="297"/>
      <c r="M907" s="297"/>
      <c r="N907" s="297"/>
      <c r="O907" s="317"/>
    </row>
    <row r="908" spans="5:15" ht="14.25" customHeight="1">
      <c r="E908" s="297"/>
      <c r="F908" s="297"/>
      <c r="G908" s="297"/>
      <c r="H908" s="297"/>
      <c r="I908" s="353"/>
      <c r="J908" s="297"/>
      <c r="K908" s="297"/>
      <c r="L908" s="297"/>
      <c r="M908" s="297"/>
      <c r="N908" s="297"/>
      <c r="O908" s="317"/>
    </row>
    <row r="909" spans="5:15" ht="14.25" customHeight="1">
      <c r="E909" s="297"/>
      <c r="F909" s="297"/>
      <c r="G909" s="297"/>
      <c r="H909" s="297"/>
      <c r="I909" s="353"/>
      <c r="J909" s="297"/>
      <c r="K909" s="297"/>
      <c r="L909" s="297"/>
      <c r="M909" s="297"/>
      <c r="N909" s="297"/>
      <c r="O909" s="317"/>
    </row>
    <row r="910" spans="5:15" ht="14.25" customHeight="1">
      <c r="E910" s="297"/>
      <c r="F910" s="297"/>
      <c r="G910" s="297"/>
      <c r="H910" s="297"/>
      <c r="I910" s="353"/>
      <c r="J910" s="297"/>
      <c r="K910" s="297"/>
      <c r="L910" s="297"/>
      <c r="M910" s="297"/>
      <c r="N910" s="297"/>
      <c r="O910" s="317"/>
    </row>
    <row r="911" spans="5:15" ht="14.25" customHeight="1">
      <c r="E911" s="297"/>
      <c r="F911" s="297"/>
      <c r="G911" s="297"/>
      <c r="H911" s="297"/>
      <c r="I911" s="353"/>
      <c r="J911" s="297"/>
      <c r="K911" s="297"/>
      <c r="L911" s="297"/>
      <c r="M911" s="297"/>
      <c r="N911" s="297"/>
      <c r="O911" s="317"/>
    </row>
    <row r="912" spans="5:15" ht="14.25" customHeight="1">
      <c r="E912" s="297"/>
      <c r="F912" s="297"/>
      <c r="G912" s="297"/>
      <c r="H912" s="297"/>
      <c r="I912" s="353"/>
      <c r="J912" s="297"/>
      <c r="K912" s="297"/>
      <c r="L912" s="297"/>
      <c r="M912" s="297"/>
      <c r="N912" s="297"/>
      <c r="O912" s="317"/>
    </row>
    <row r="913" spans="5:15" ht="14.25" customHeight="1">
      <c r="E913" s="297"/>
      <c r="F913" s="297"/>
      <c r="G913" s="297"/>
      <c r="H913" s="297"/>
      <c r="I913" s="353"/>
      <c r="J913" s="297"/>
      <c r="K913" s="297"/>
      <c r="L913" s="297"/>
      <c r="M913" s="297"/>
      <c r="N913" s="297"/>
      <c r="O913" s="317"/>
    </row>
    <row r="914" spans="5:15" ht="14.25" customHeight="1">
      <c r="E914" s="297"/>
      <c r="F914" s="297"/>
      <c r="G914" s="297"/>
      <c r="H914" s="297"/>
      <c r="I914" s="353"/>
      <c r="J914" s="297"/>
      <c r="K914" s="297"/>
      <c r="L914" s="297"/>
      <c r="M914" s="297"/>
      <c r="N914" s="297"/>
      <c r="O914" s="317"/>
    </row>
    <row r="915" spans="5:15" ht="14.25" customHeight="1">
      <c r="E915" s="297"/>
      <c r="F915" s="297"/>
      <c r="G915" s="297"/>
      <c r="H915" s="297"/>
      <c r="I915" s="353"/>
      <c r="J915" s="297"/>
      <c r="K915" s="297"/>
      <c r="L915" s="297"/>
      <c r="M915" s="297"/>
      <c r="N915" s="297"/>
      <c r="O915" s="317"/>
    </row>
    <row r="916" spans="5:15" ht="14.25" customHeight="1">
      <c r="E916" s="297"/>
      <c r="F916" s="297"/>
      <c r="G916" s="297"/>
      <c r="H916" s="297"/>
      <c r="I916" s="353"/>
      <c r="J916" s="297"/>
      <c r="K916" s="297"/>
      <c r="L916" s="297"/>
      <c r="M916" s="297"/>
      <c r="N916" s="297"/>
      <c r="O916" s="317"/>
    </row>
    <row r="917" spans="5:15" ht="14.25" customHeight="1">
      <c r="E917" s="297"/>
      <c r="F917" s="297"/>
      <c r="G917" s="297"/>
      <c r="H917" s="297"/>
      <c r="I917" s="353"/>
      <c r="J917" s="297"/>
      <c r="K917" s="297"/>
      <c r="L917" s="297"/>
      <c r="M917" s="297"/>
      <c r="N917" s="297"/>
      <c r="O917" s="317"/>
    </row>
    <row r="918" spans="5:15" ht="14.25" customHeight="1">
      <c r="E918" s="297"/>
      <c r="F918" s="297"/>
      <c r="G918" s="297"/>
      <c r="H918" s="297"/>
      <c r="I918" s="353"/>
      <c r="J918" s="297"/>
      <c r="K918" s="297"/>
      <c r="L918" s="297"/>
      <c r="M918" s="297"/>
      <c r="N918" s="297"/>
      <c r="O918" s="317"/>
    </row>
    <row r="919" spans="5:15" ht="14.25" customHeight="1">
      <c r="E919" s="297"/>
      <c r="F919" s="297"/>
      <c r="G919" s="297"/>
      <c r="H919" s="297"/>
      <c r="I919" s="353"/>
      <c r="J919" s="297"/>
      <c r="K919" s="297"/>
      <c r="L919" s="297"/>
      <c r="M919" s="297"/>
      <c r="N919" s="297"/>
      <c r="O919" s="317"/>
    </row>
    <row r="920" spans="5:15" ht="14.25" customHeight="1">
      <c r="E920" s="297"/>
      <c r="F920" s="297"/>
      <c r="G920" s="297"/>
      <c r="H920" s="297"/>
      <c r="I920" s="353"/>
      <c r="J920" s="297"/>
      <c r="K920" s="297"/>
      <c r="L920" s="297"/>
      <c r="M920" s="297"/>
      <c r="N920" s="297"/>
      <c r="O920" s="317"/>
    </row>
    <row r="921" spans="5:15" ht="14.25" customHeight="1">
      <c r="E921" s="297"/>
      <c r="F921" s="297"/>
      <c r="G921" s="297"/>
      <c r="H921" s="297"/>
      <c r="I921" s="353"/>
      <c r="J921" s="297"/>
      <c r="K921" s="297"/>
      <c r="L921" s="297"/>
      <c r="M921" s="297"/>
      <c r="N921" s="297"/>
      <c r="O921" s="317"/>
    </row>
    <row r="922" spans="5:15" ht="14.25" customHeight="1">
      <c r="E922" s="297"/>
      <c r="F922" s="297"/>
      <c r="G922" s="297"/>
      <c r="H922" s="297"/>
      <c r="I922" s="353"/>
      <c r="J922" s="297"/>
      <c r="K922" s="297"/>
      <c r="L922" s="297"/>
      <c r="M922" s="297"/>
      <c r="N922" s="297"/>
      <c r="O922" s="317"/>
    </row>
    <row r="923" spans="5:15" ht="14.25" customHeight="1">
      <c r="E923" s="297"/>
      <c r="F923" s="297"/>
      <c r="G923" s="297"/>
      <c r="H923" s="297"/>
      <c r="I923" s="353"/>
      <c r="J923" s="297"/>
      <c r="K923" s="297"/>
      <c r="L923" s="297"/>
      <c r="M923" s="297"/>
      <c r="N923" s="297"/>
      <c r="O923" s="317"/>
    </row>
    <row r="924" spans="5:15" ht="14.25" customHeight="1">
      <c r="E924" s="297"/>
      <c r="F924" s="297"/>
      <c r="G924" s="297"/>
      <c r="H924" s="297"/>
      <c r="I924" s="353"/>
      <c r="J924" s="297"/>
      <c r="K924" s="297"/>
      <c r="L924" s="297"/>
      <c r="M924" s="297"/>
      <c r="N924" s="297"/>
      <c r="O924" s="317"/>
    </row>
    <row r="925" spans="5:15" ht="14.25" customHeight="1">
      <c r="E925" s="297"/>
      <c r="F925" s="297"/>
      <c r="G925" s="297"/>
      <c r="H925" s="297"/>
      <c r="I925" s="353"/>
      <c r="J925" s="297"/>
      <c r="K925" s="297"/>
      <c r="L925" s="297"/>
      <c r="M925" s="297"/>
      <c r="N925" s="297"/>
      <c r="O925" s="317"/>
    </row>
    <row r="926" spans="5:15" ht="14.25" customHeight="1">
      <c r="E926" s="297"/>
      <c r="F926" s="297"/>
      <c r="G926" s="297"/>
      <c r="H926" s="297"/>
      <c r="I926" s="353"/>
      <c r="J926" s="297"/>
      <c r="K926" s="297"/>
      <c r="L926" s="297"/>
      <c r="M926" s="297"/>
      <c r="N926" s="297"/>
      <c r="O926" s="317"/>
    </row>
    <row r="927" spans="5:15" ht="14.25" customHeight="1">
      <c r="E927" s="297"/>
      <c r="F927" s="297"/>
      <c r="G927" s="297"/>
      <c r="H927" s="297"/>
      <c r="I927" s="353"/>
      <c r="J927" s="297"/>
      <c r="K927" s="297"/>
      <c r="L927" s="297"/>
      <c r="M927" s="297"/>
      <c r="N927" s="297"/>
      <c r="O927" s="317"/>
    </row>
    <row r="928" spans="5:15" ht="14.25" customHeight="1">
      <c r="E928" s="297"/>
      <c r="F928" s="297"/>
      <c r="G928" s="297"/>
      <c r="H928" s="297"/>
      <c r="I928" s="353"/>
      <c r="J928" s="297"/>
      <c r="K928" s="297"/>
      <c r="L928" s="297"/>
      <c r="M928" s="297"/>
      <c r="N928" s="297"/>
      <c r="O928" s="317"/>
    </row>
    <row r="929" spans="5:15" ht="14.25" customHeight="1">
      <c r="E929" s="297"/>
      <c r="F929" s="297"/>
      <c r="G929" s="297"/>
      <c r="H929" s="297"/>
      <c r="I929" s="353"/>
      <c r="J929" s="297"/>
      <c r="K929" s="297"/>
      <c r="L929" s="297"/>
      <c r="M929" s="297"/>
      <c r="N929" s="297"/>
      <c r="O929" s="317"/>
    </row>
    <row r="930" spans="5:15" ht="14.25" customHeight="1">
      <c r="E930" s="297"/>
      <c r="F930" s="297"/>
      <c r="G930" s="297"/>
      <c r="H930" s="297"/>
      <c r="I930" s="353"/>
      <c r="J930" s="297"/>
      <c r="K930" s="297"/>
      <c r="L930" s="297"/>
      <c r="M930" s="297"/>
      <c r="N930" s="297"/>
      <c r="O930" s="317"/>
    </row>
    <row r="931" spans="5:15" ht="14.25" customHeight="1">
      <c r="E931" s="297"/>
      <c r="F931" s="297"/>
      <c r="G931" s="297"/>
      <c r="H931" s="297"/>
      <c r="I931" s="353"/>
      <c r="J931" s="297"/>
      <c r="K931" s="297"/>
      <c r="L931" s="297"/>
      <c r="M931" s="297"/>
      <c r="N931" s="297"/>
      <c r="O931" s="317"/>
    </row>
    <row r="932" spans="5:15" ht="14.25" customHeight="1">
      <c r="E932" s="297"/>
      <c r="F932" s="297"/>
      <c r="G932" s="297"/>
      <c r="H932" s="297"/>
      <c r="I932" s="353"/>
      <c r="J932" s="297"/>
      <c r="K932" s="297"/>
      <c r="L932" s="297"/>
      <c r="M932" s="297"/>
      <c r="N932" s="297"/>
      <c r="O932" s="317"/>
    </row>
    <row r="933" spans="5:15" ht="14.25" customHeight="1">
      <c r="E933" s="297"/>
      <c r="F933" s="297"/>
      <c r="G933" s="297"/>
      <c r="H933" s="297"/>
      <c r="I933" s="353"/>
      <c r="J933" s="297"/>
      <c r="K933" s="297"/>
      <c r="L933" s="297"/>
      <c r="M933" s="297"/>
      <c r="N933" s="297"/>
      <c r="O933" s="317"/>
    </row>
    <row r="934" spans="5:15" ht="14.25" customHeight="1">
      <c r="E934" s="297"/>
      <c r="F934" s="297"/>
      <c r="G934" s="297"/>
      <c r="H934" s="297"/>
      <c r="I934" s="353"/>
      <c r="J934" s="297"/>
      <c r="K934" s="297"/>
      <c r="L934" s="297"/>
      <c r="M934" s="297"/>
      <c r="N934" s="297"/>
      <c r="O934" s="317"/>
    </row>
    <row r="935" spans="5:15" ht="14.25" customHeight="1">
      <c r="E935" s="297"/>
      <c r="F935" s="297"/>
      <c r="G935" s="297"/>
      <c r="H935" s="297"/>
      <c r="I935" s="353"/>
      <c r="J935" s="297"/>
      <c r="K935" s="297"/>
      <c r="L935" s="297"/>
      <c r="M935" s="297"/>
      <c r="N935" s="297"/>
      <c r="O935" s="317"/>
    </row>
    <row r="936" spans="5:15" ht="14.25" customHeight="1">
      <c r="E936" s="297"/>
      <c r="F936" s="297"/>
      <c r="G936" s="297"/>
      <c r="H936" s="297"/>
      <c r="I936" s="353"/>
      <c r="J936" s="297"/>
      <c r="K936" s="297"/>
      <c r="L936" s="297"/>
      <c r="M936" s="297"/>
      <c r="N936" s="297"/>
      <c r="O936" s="317"/>
    </row>
    <row r="937" spans="5:15" ht="14.25" customHeight="1">
      <c r="E937" s="297"/>
      <c r="F937" s="297"/>
      <c r="G937" s="297"/>
      <c r="H937" s="297"/>
      <c r="I937" s="353"/>
      <c r="J937" s="297"/>
      <c r="K937" s="297"/>
      <c r="L937" s="297"/>
      <c r="M937" s="297"/>
      <c r="N937" s="297"/>
      <c r="O937" s="317"/>
    </row>
    <row r="938" spans="5:15" ht="14.25" customHeight="1">
      <c r="E938" s="297"/>
      <c r="F938" s="297"/>
      <c r="G938" s="297"/>
      <c r="H938" s="297"/>
      <c r="I938" s="353"/>
      <c r="J938" s="297"/>
      <c r="K938" s="297"/>
      <c r="L938" s="297"/>
      <c r="M938" s="297"/>
      <c r="N938" s="297"/>
      <c r="O938" s="317"/>
    </row>
    <row r="939" spans="5:15" ht="14.25" customHeight="1">
      <c r="E939" s="297"/>
      <c r="F939" s="297"/>
      <c r="G939" s="297"/>
      <c r="H939" s="297"/>
      <c r="I939" s="353"/>
      <c r="J939" s="297"/>
      <c r="K939" s="297"/>
      <c r="L939" s="297"/>
      <c r="M939" s="297"/>
      <c r="N939" s="297"/>
      <c r="O939" s="317"/>
    </row>
    <row r="940" spans="5:15" ht="14.25" customHeight="1">
      <c r="E940" s="297"/>
      <c r="F940" s="297"/>
      <c r="G940" s="297"/>
      <c r="H940" s="297"/>
      <c r="I940" s="353"/>
      <c r="J940" s="297"/>
      <c r="K940" s="297"/>
      <c r="L940" s="297"/>
      <c r="M940" s="297"/>
      <c r="N940" s="297"/>
      <c r="O940" s="317"/>
    </row>
    <row r="941" spans="5:15" ht="14.25" customHeight="1">
      <c r="E941" s="297"/>
      <c r="F941" s="297"/>
      <c r="G941" s="297"/>
      <c r="H941" s="297"/>
      <c r="I941" s="353"/>
      <c r="J941" s="297"/>
      <c r="K941" s="297"/>
      <c r="L941" s="297"/>
      <c r="M941" s="297"/>
      <c r="N941" s="297"/>
      <c r="O941" s="317"/>
    </row>
    <row r="942" spans="5:15" ht="14.25" customHeight="1">
      <c r="E942" s="297"/>
      <c r="F942" s="297"/>
      <c r="G942" s="297"/>
      <c r="H942" s="297"/>
      <c r="I942" s="353"/>
      <c r="J942" s="297"/>
      <c r="K942" s="297"/>
      <c r="L942" s="297"/>
      <c r="M942" s="297"/>
      <c r="N942" s="297"/>
      <c r="O942" s="317"/>
    </row>
    <row r="943" spans="5:15" ht="14.25" customHeight="1">
      <c r="E943" s="297"/>
      <c r="F943" s="297"/>
      <c r="G943" s="297"/>
      <c r="H943" s="297"/>
      <c r="I943" s="353"/>
      <c r="J943" s="297"/>
      <c r="K943" s="297"/>
      <c r="L943" s="297"/>
      <c r="M943" s="297"/>
      <c r="N943" s="297"/>
      <c r="O943" s="317"/>
    </row>
    <row r="944" spans="5:15" ht="14.25" customHeight="1">
      <c r="E944" s="297"/>
      <c r="F944" s="297"/>
      <c r="G944" s="297"/>
      <c r="H944" s="297"/>
      <c r="I944" s="353"/>
      <c r="J944" s="297"/>
      <c r="K944" s="297"/>
      <c r="L944" s="297"/>
      <c r="M944" s="297"/>
      <c r="N944" s="297"/>
      <c r="O944" s="317"/>
    </row>
    <row r="945" spans="5:15" ht="14.25" customHeight="1">
      <c r="E945" s="297"/>
      <c r="F945" s="297"/>
      <c r="G945" s="297"/>
      <c r="H945" s="297"/>
      <c r="I945" s="353"/>
      <c r="J945" s="297"/>
      <c r="K945" s="297"/>
      <c r="L945" s="297"/>
      <c r="M945" s="297"/>
      <c r="N945" s="297"/>
      <c r="O945" s="317"/>
    </row>
    <row r="946" spans="5:15" ht="14.25" customHeight="1">
      <c r="E946" s="297"/>
      <c r="F946" s="297"/>
      <c r="G946" s="297"/>
      <c r="H946" s="297"/>
      <c r="I946" s="353"/>
      <c r="J946" s="297"/>
      <c r="K946" s="297"/>
      <c r="L946" s="297"/>
      <c r="M946" s="297"/>
      <c r="N946" s="297"/>
      <c r="O946" s="317"/>
    </row>
    <row r="947" spans="5:15" ht="14.25" customHeight="1">
      <c r="E947" s="297"/>
      <c r="F947" s="297"/>
      <c r="G947" s="297"/>
      <c r="H947" s="297"/>
      <c r="I947" s="353"/>
      <c r="J947" s="297"/>
      <c r="K947" s="297"/>
      <c r="L947" s="297"/>
      <c r="M947" s="297"/>
      <c r="N947" s="297"/>
      <c r="O947" s="317"/>
    </row>
    <row r="948" spans="5:15" ht="14.25" customHeight="1">
      <c r="E948" s="297"/>
      <c r="F948" s="297"/>
      <c r="G948" s="297"/>
      <c r="H948" s="297"/>
      <c r="I948" s="353"/>
      <c r="J948" s="297"/>
      <c r="K948" s="297"/>
      <c r="L948" s="297"/>
      <c r="M948" s="297"/>
      <c r="N948" s="297"/>
      <c r="O948" s="317"/>
    </row>
    <row r="949" spans="5:15" ht="14.25" customHeight="1">
      <c r="E949" s="297"/>
      <c r="F949" s="297"/>
      <c r="G949" s="297"/>
      <c r="H949" s="297"/>
      <c r="I949" s="353"/>
      <c r="J949" s="297"/>
      <c r="K949" s="297"/>
      <c r="L949" s="297"/>
      <c r="M949" s="297"/>
      <c r="N949" s="297"/>
      <c r="O949" s="317"/>
    </row>
    <row r="950" spans="5:15" ht="14.25" customHeight="1">
      <c r="E950" s="297"/>
      <c r="F950" s="297"/>
      <c r="G950" s="297"/>
      <c r="H950" s="297"/>
      <c r="I950" s="353"/>
      <c r="J950" s="297"/>
      <c r="K950" s="297"/>
      <c r="L950" s="297"/>
      <c r="M950" s="297"/>
      <c r="N950" s="297"/>
      <c r="O950" s="317"/>
    </row>
    <row r="951" spans="5:15" ht="14.25" customHeight="1">
      <c r="E951" s="297"/>
      <c r="F951" s="297"/>
      <c r="G951" s="297"/>
      <c r="H951" s="297"/>
      <c r="I951" s="353"/>
      <c r="J951" s="297"/>
      <c r="K951" s="297"/>
      <c r="L951" s="297"/>
      <c r="M951" s="297"/>
      <c r="N951" s="297"/>
      <c r="O951" s="317"/>
    </row>
    <row r="952" spans="5:15" ht="14.25" customHeight="1">
      <c r="E952" s="297"/>
      <c r="F952" s="297"/>
      <c r="G952" s="297"/>
      <c r="H952" s="297"/>
      <c r="I952" s="353"/>
      <c r="J952" s="297"/>
      <c r="K952" s="297"/>
      <c r="L952" s="297"/>
      <c r="M952" s="297"/>
      <c r="N952" s="297"/>
      <c r="O952" s="317"/>
    </row>
    <row r="953" spans="5:15" ht="14.25" customHeight="1">
      <c r="E953" s="297"/>
      <c r="F953" s="297"/>
      <c r="G953" s="297"/>
      <c r="H953" s="297"/>
      <c r="I953" s="353"/>
      <c r="J953" s="297"/>
      <c r="K953" s="297"/>
      <c r="L953" s="297"/>
      <c r="M953" s="297"/>
      <c r="N953" s="297"/>
      <c r="O953" s="317"/>
    </row>
    <row r="954" spans="5:15" ht="14.25" customHeight="1">
      <c r="E954" s="297"/>
      <c r="F954" s="297"/>
      <c r="G954" s="297"/>
      <c r="H954" s="297"/>
      <c r="I954" s="353"/>
      <c r="J954" s="297"/>
      <c r="K954" s="297"/>
      <c r="L954" s="297"/>
      <c r="M954" s="297"/>
      <c r="N954" s="297"/>
      <c r="O954" s="317"/>
    </row>
    <row r="955" spans="5:15" ht="14.25" customHeight="1">
      <c r="E955" s="297"/>
      <c r="F955" s="297"/>
      <c r="G955" s="297"/>
      <c r="H955" s="297"/>
      <c r="I955" s="353"/>
      <c r="J955" s="297"/>
      <c r="K955" s="297"/>
      <c r="L955" s="297"/>
      <c r="M955" s="297"/>
      <c r="N955" s="297"/>
      <c r="O955" s="317"/>
    </row>
    <row r="956" spans="5:15" ht="14.25" customHeight="1">
      <c r="E956" s="297"/>
      <c r="F956" s="297"/>
      <c r="G956" s="297"/>
      <c r="H956" s="297"/>
      <c r="I956" s="353"/>
      <c r="J956" s="297"/>
      <c r="K956" s="297"/>
      <c r="L956" s="297"/>
      <c r="M956" s="297"/>
      <c r="N956" s="297"/>
      <c r="O956" s="317"/>
    </row>
    <row r="957" spans="5:15" ht="14.25" customHeight="1">
      <c r="E957" s="297"/>
      <c r="F957" s="297"/>
      <c r="G957" s="297"/>
      <c r="H957" s="297"/>
      <c r="I957" s="353"/>
      <c r="J957" s="297"/>
      <c r="K957" s="297"/>
      <c r="L957" s="297"/>
      <c r="M957" s="297"/>
      <c r="N957" s="297"/>
      <c r="O957" s="317"/>
    </row>
    <row r="958" spans="5:15" ht="14.25" customHeight="1">
      <c r="E958" s="297"/>
      <c r="F958" s="297"/>
      <c r="G958" s="297"/>
      <c r="H958" s="297"/>
      <c r="I958" s="353"/>
      <c r="J958" s="297"/>
      <c r="K958" s="297"/>
      <c r="L958" s="297"/>
      <c r="M958" s="297"/>
      <c r="N958" s="297"/>
      <c r="O958" s="317"/>
    </row>
    <row r="959" spans="5:15" ht="14.25" customHeight="1">
      <c r="E959" s="297"/>
      <c r="F959" s="297"/>
      <c r="G959" s="297"/>
      <c r="H959" s="297"/>
      <c r="I959" s="353"/>
      <c r="J959" s="297"/>
      <c r="K959" s="297"/>
      <c r="L959" s="297"/>
      <c r="M959" s="297"/>
      <c r="N959" s="297"/>
      <c r="O959" s="317"/>
    </row>
    <row r="960" spans="5:15" ht="14.25" customHeight="1">
      <c r="E960" s="297"/>
      <c r="F960" s="297"/>
      <c r="G960" s="297"/>
      <c r="H960" s="297"/>
      <c r="I960" s="353"/>
      <c r="J960" s="297"/>
      <c r="K960" s="297"/>
      <c r="L960" s="297"/>
      <c r="M960" s="297"/>
      <c r="N960" s="297"/>
      <c r="O960" s="317"/>
    </row>
    <row r="961" spans="5:15" ht="14.25" customHeight="1">
      <c r="E961" s="297"/>
      <c r="F961" s="297"/>
      <c r="G961" s="297"/>
      <c r="H961" s="297"/>
      <c r="I961" s="353"/>
      <c r="J961" s="297"/>
      <c r="K961" s="297"/>
      <c r="L961" s="297"/>
      <c r="M961" s="297"/>
      <c r="N961" s="297"/>
      <c r="O961" s="317"/>
    </row>
    <row r="962" spans="5:15" ht="14.25" customHeight="1">
      <c r="E962" s="297"/>
      <c r="F962" s="297"/>
      <c r="G962" s="297"/>
      <c r="H962" s="297"/>
      <c r="I962" s="353"/>
      <c r="J962" s="297"/>
      <c r="K962" s="297"/>
      <c r="L962" s="297"/>
      <c r="M962" s="297"/>
      <c r="N962" s="297"/>
      <c r="O962" s="317"/>
    </row>
    <row r="963" spans="5:15" ht="14.25" customHeight="1">
      <c r="E963" s="297"/>
      <c r="F963" s="297"/>
      <c r="G963" s="297"/>
      <c r="H963" s="297"/>
      <c r="I963" s="353"/>
      <c r="J963" s="297"/>
      <c r="K963" s="297"/>
      <c r="L963" s="297"/>
      <c r="M963" s="297"/>
      <c r="N963" s="297"/>
      <c r="O963" s="317"/>
    </row>
    <row r="964" spans="5:15" ht="14.25" customHeight="1">
      <c r="E964" s="297"/>
      <c r="F964" s="297"/>
      <c r="G964" s="297"/>
      <c r="H964" s="297"/>
      <c r="I964" s="353"/>
      <c r="J964" s="297"/>
      <c r="K964" s="297"/>
      <c r="L964" s="297"/>
      <c r="M964" s="297"/>
      <c r="N964" s="297"/>
      <c r="O964" s="317"/>
    </row>
    <row r="965" spans="5:15" ht="14.25" customHeight="1">
      <c r="E965" s="297"/>
      <c r="F965" s="297"/>
      <c r="G965" s="297"/>
      <c r="H965" s="297"/>
      <c r="I965" s="353"/>
      <c r="J965" s="297"/>
      <c r="K965" s="297"/>
      <c r="L965" s="297"/>
      <c r="M965" s="297"/>
      <c r="N965" s="297"/>
      <c r="O965" s="317"/>
    </row>
    <row r="966" spans="5:15" ht="14.25" customHeight="1">
      <c r="E966" s="297"/>
      <c r="F966" s="297"/>
      <c r="G966" s="297"/>
      <c r="H966" s="297"/>
      <c r="I966" s="353"/>
      <c r="J966" s="297"/>
      <c r="K966" s="297"/>
      <c r="L966" s="297"/>
      <c r="M966" s="297"/>
      <c r="N966" s="297"/>
      <c r="O966" s="317"/>
    </row>
    <row r="967" spans="5:15" ht="14.25" customHeight="1">
      <c r="E967" s="297"/>
      <c r="F967" s="297"/>
      <c r="G967" s="297"/>
      <c r="H967" s="297"/>
      <c r="I967" s="353"/>
      <c r="J967" s="297"/>
      <c r="K967" s="297"/>
      <c r="L967" s="297"/>
      <c r="M967" s="297"/>
      <c r="N967" s="297"/>
      <c r="O967" s="317"/>
    </row>
    <row r="968" spans="5:15" ht="14.25" customHeight="1">
      <c r="E968" s="297"/>
      <c r="F968" s="297"/>
      <c r="G968" s="297"/>
      <c r="H968" s="297"/>
      <c r="I968" s="353"/>
      <c r="J968" s="297"/>
      <c r="K968" s="297"/>
      <c r="L968" s="297"/>
      <c r="M968" s="297"/>
      <c r="N968" s="297"/>
      <c r="O968" s="317"/>
    </row>
    <row r="969" spans="5:15" ht="14.25" customHeight="1">
      <c r="E969" s="297"/>
      <c r="F969" s="297"/>
      <c r="G969" s="297"/>
      <c r="H969" s="297"/>
      <c r="I969" s="353"/>
      <c r="J969" s="297"/>
      <c r="K969" s="297"/>
      <c r="L969" s="297"/>
      <c r="M969" s="297"/>
      <c r="N969" s="297"/>
      <c r="O969" s="317"/>
    </row>
    <row r="970" spans="5:15" ht="14.25" customHeight="1">
      <c r="E970" s="297"/>
      <c r="F970" s="297"/>
      <c r="G970" s="297"/>
      <c r="H970" s="297"/>
      <c r="I970" s="353"/>
      <c r="J970" s="297"/>
      <c r="K970" s="297"/>
      <c r="L970" s="297"/>
      <c r="M970" s="297"/>
      <c r="N970" s="297"/>
      <c r="O970" s="317"/>
    </row>
    <row r="971" spans="5:15" ht="14.25" customHeight="1">
      <c r="E971" s="297"/>
      <c r="F971" s="297"/>
      <c r="G971" s="297"/>
      <c r="H971" s="297"/>
      <c r="I971" s="353"/>
      <c r="J971" s="297"/>
      <c r="K971" s="297"/>
      <c r="L971" s="297"/>
      <c r="M971" s="297"/>
      <c r="N971" s="297"/>
      <c r="O971" s="317"/>
    </row>
    <row r="972" spans="5:15" ht="14.25" customHeight="1">
      <c r="E972" s="297"/>
      <c r="F972" s="297"/>
      <c r="G972" s="297"/>
      <c r="H972" s="297"/>
      <c r="I972" s="353"/>
      <c r="J972" s="297"/>
      <c r="K972" s="297"/>
      <c r="L972" s="297"/>
      <c r="M972" s="297"/>
      <c r="N972" s="297"/>
      <c r="O972" s="317"/>
    </row>
    <row r="973" spans="5:15" ht="14.25" customHeight="1">
      <c r="E973" s="297"/>
      <c r="F973" s="297"/>
      <c r="G973" s="297"/>
      <c r="H973" s="297"/>
      <c r="I973" s="353"/>
      <c r="J973" s="297"/>
      <c r="K973" s="297"/>
      <c r="L973" s="297"/>
      <c r="M973" s="297"/>
      <c r="N973" s="297"/>
      <c r="O973" s="317"/>
    </row>
    <row r="974" spans="5:15" ht="14.25" customHeight="1">
      <c r="E974" s="297"/>
      <c r="F974" s="297"/>
      <c r="G974" s="297"/>
      <c r="H974" s="297"/>
      <c r="I974" s="353"/>
      <c r="J974" s="297"/>
      <c r="K974" s="297"/>
      <c r="L974" s="297"/>
      <c r="M974" s="297"/>
      <c r="N974" s="297"/>
      <c r="O974" s="317"/>
    </row>
    <row r="975" spans="5:15" ht="14.25" customHeight="1">
      <c r="E975" s="297"/>
      <c r="F975" s="297"/>
      <c r="G975" s="297"/>
      <c r="H975" s="297"/>
      <c r="I975" s="353"/>
      <c r="J975" s="297"/>
      <c r="K975" s="297"/>
      <c r="L975" s="297"/>
      <c r="M975" s="297"/>
      <c r="N975" s="297"/>
      <c r="O975" s="317"/>
    </row>
    <row r="976" spans="5:15" ht="14.25" customHeight="1">
      <c r="E976" s="297"/>
      <c r="F976" s="297"/>
      <c r="G976" s="297"/>
      <c r="H976" s="297"/>
      <c r="I976" s="353"/>
      <c r="J976" s="297"/>
      <c r="K976" s="297"/>
      <c r="L976" s="297"/>
      <c r="M976" s="297"/>
      <c r="N976" s="297"/>
      <c r="O976" s="317"/>
    </row>
    <row r="977" spans="5:15" ht="14.25" customHeight="1">
      <c r="E977" s="297"/>
      <c r="F977" s="297"/>
      <c r="G977" s="297"/>
      <c r="H977" s="297"/>
      <c r="I977" s="353"/>
      <c r="J977" s="297"/>
      <c r="K977" s="297"/>
      <c r="L977" s="297"/>
      <c r="M977" s="297"/>
      <c r="N977" s="297"/>
      <c r="O977" s="317"/>
    </row>
    <row r="978" spans="5:15" ht="14.25" customHeight="1">
      <c r="E978" s="297"/>
      <c r="F978" s="297"/>
      <c r="G978" s="297"/>
      <c r="H978" s="297"/>
      <c r="I978" s="353"/>
      <c r="J978" s="297"/>
      <c r="K978" s="297"/>
      <c r="L978" s="297"/>
      <c r="M978" s="297"/>
      <c r="N978" s="297"/>
      <c r="O978" s="317"/>
    </row>
    <row r="979" spans="5:15" ht="14.25" customHeight="1">
      <c r="E979" s="297"/>
      <c r="F979" s="297"/>
      <c r="G979" s="297"/>
      <c r="H979" s="297"/>
      <c r="I979" s="353"/>
      <c r="J979" s="297"/>
      <c r="K979" s="297"/>
      <c r="L979" s="297"/>
      <c r="M979" s="297"/>
      <c r="N979" s="297"/>
      <c r="O979" s="317"/>
    </row>
    <row r="980" spans="5:15" ht="14.25" customHeight="1">
      <c r="E980" s="297"/>
      <c r="F980" s="297"/>
      <c r="G980" s="297"/>
      <c r="H980" s="297"/>
      <c r="I980" s="353"/>
      <c r="J980" s="297"/>
      <c r="K980" s="297"/>
      <c r="L980" s="297"/>
      <c r="M980" s="297"/>
      <c r="N980" s="297"/>
      <c r="O980" s="317"/>
    </row>
    <row r="981" spans="5:15" ht="14.25" customHeight="1">
      <c r="E981" s="297"/>
      <c r="F981" s="297"/>
      <c r="G981" s="297"/>
      <c r="H981" s="297"/>
      <c r="I981" s="353"/>
      <c r="J981" s="297"/>
      <c r="K981" s="297"/>
      <c r="L981" s="297"/>
      <c r="M981" s="297"/>
      <c r="N981" s="297"/>
      <c r="O981" s="317"/>
    </row>
    <row r="982" spans="5:15" ht="14.25" customHeight="1">
      <c r="E982" s="297"/>
      <c r="F982" s="297"/>
      <c r="G982" s="297"/>
      <c r="H982" s="297"/>
      <c r="I982" s="353"/>
      <c r="J982" s="297"/>
      <c r="K982" s="297"/>
      <c r="L982" s="297"/>
      <c r="M982" s="297"/>
      <c r="N982" s="297"/>
      <c r="O982" s="317"/>
    </row>
    <row r="983" spans="5:15" ht="14.25" customHeight="1">
      <c r="E983" s="297"/>
      <c r="F983" s="297"/>
      <c r="G983" s="297"/>
      <c r="H983" s="297"/>
      <c r="I983" s="353"/>
      <c r="J983" s="297"/>
      <c r="K983" s="297"/>
      <c r="L983" s="297"/>
      <c r="M983" s="297"/>
      <c r="N983" s="297"/>
      <c r="O983" s="317"/>
    </row>
    <row r="984" spans="5:15" ht="14.25" customHeight="1">
      <c r="E984" s="297"/>
      <c r="F984" s="297"/>
      <c r="G984" s="297"/>
      <c r="H984" s="297"/>
      <c r="I984" s="353"/>
      <c r="J984" s="297"/>
      <c r="K984" s="297"/>
      <c r="L984" s="297"/>
      <c r="M984" s="297"/>
      <c r="N984" s="297"/>
      <c r="O984" s="317"/>
    </row>
    <row r="985" spans="5:15" ht="14.25" customHeight="1">
      <c r="E985" s="297"/>
      <c r="F985" s="297"/>
      <c r="G985" s="297"/>
      <c r="H985" s="297"/>
      <c r="I985" s="353"/>
      <c r="J985" s="297"/>
      <c r="K985" s="297"/>
      <c r="L985" s="297"/>
      <c r="M985" s="297"/>
      <c r="N985" s="297"/>
      <c r="O985" s="317"/>
    </row>
    <row r="986" spans="5:15" ht="14.25" customHeight="1">
      <c r="E986" s="297"/>
      <c r="F986" s="297"/>
      <c r="G986" s="297"/>
      <c r="H986" s="297"/>
      <c r="I986" s="353"/>
      <c r="J986" s="297"/>
      <c r="K986" s="297"/>
      <c r="L986" s="297"/>
      <c r="M986" s="297"/>
      <c r="N986" s="297"/>
      <c r="O986" s="317"/>
    </row>
    <row r="987" spans="5:15" ht="14.25" customHeight="1">
      <c r="E987" s="297"/>
      <c r="F987" s="297"/>
      <c r="G987" s="297"/>
      <c r="H987" s="297"/>
      <c r="I987" s="353"/>
      <c r="J987" s="297"/>
      <c r="K987" s="297"/>
      <c r="L987" s="297"/>
      <c r="M987" s="297"/>
      <c r="N987" s="297"/>
      <c r="O987" s="317"/>
    </row>
    <row r="988" spans="5:15" ht="14.25" customHeight="1">
      <c r="E988" s="297"/>
      <c r="F988" s="297"/>
      <c r="G988" s="297"/>
      <c r="H988" s="297"/>
      <c r="I988" s="353"/>
      <c r="J988" s="297"/>
      <c r="K988" s="297"/>
      <c r="L988" s="297"/>
      <c r="M988" s="297"/>
      <c r="N988" s="297"/>
      <c r="O988" s="317"/>
    </row>
    <row r="989" spans="5:15" ht="14.25" customHeight="1">
      <c r="E989" s="297"/>
      <c r="F989" s="297"/>
      <c r="G989" s="297"/>
      <c r="H989" s="297"/>
      <c r="I989" s="353"/>
      <c r="J989" s="297"/>
      <c r="K989" s="297"/>
      <c r="L989" s="297"/>
      <c r="M989" s="297"/>
      <c r="N989" s="297"/>
      <c r="O989" s="317"/>
    </row>
    <row r="990" spans="5:15" ht="14.25" customHeight="1">
      <c r="E990" s="297"/>
      <c r="F990" s="297"/>
      <c r="G990" s="297"/>
      <c r="H990" s="297"/>
      <c r="I990" s="353"/>
      <c r="J990" s="297"/>
      <c r="K990" s="297"/>
      <c r="L990" s="297"/>
      <c r="M990" s="297"/>
      <c r="N990" s="297"/>
      <c r="O990" s="317"/>
    </row>
    <row r="991" spans="5:15" ht="14.25" customHeight="1">
      <c r="E991" s="297"/>
      <c r="F991" s="297"/>
      <c r="G991" s="297"/>
      <c r="H991" s="297"/>
      <c r="I991" s="353"/>
      <c r="J991" s="297"/>
      <c r="K991" s="297"/>
      <c r="L991" s="297"/>
      <c r="M991" s="297"/>
      <c r="N991" s="297"/>
      <c r="O991" s="317"/>
    </row>
    <row r="992" spans="5:15" ht="14.25" customHeight="1">
      <c r="E992" s="297"/>
      <c r="F992" s="297"/>
      <c r="G992" s="297"/>
      <c r="H992" s="297"/>
      <c r="I992" s="353"/>
      <c r="J992" s="297"/>
      <c r="K992" s="297"/>
      <c r="L992" s="297"/>
      <c r="M992" s="297"/>
      <c r="N992" s="297"/>
      <c r="O992" s="317"/>
    </row>
    <row r="993" spans="5:15" ht="14.25" customHeight="1">
      <c r="E993" s="297"/>
      <c r="F993" s="297"/>
      <c r="G993" s="297"/>
      <c r="H993" s="297"/>
      <c r="I993" s="353"/>
      <c r="J993" s="297"/>
      <c r="K993" s="297"/>
      <c r="L993" s="297"/>
      <c r="M993" s="297"/>
      <c r="N993" s="297"/>
      <c r="O993" s="317"/>
    </row>
    <row r="994" spans="5:15" ht="14.25" customHeight="1">
      <c r="E994" s="297"/>
      <c r="F994" s="297"/>
      <c r="G994" s="297"/>
      <c r="H994" s="297"/>
      <c r="I994" s="353"/>
      <c r="J994" s="297"/>
      <c r="K994" s="297"/>
      <c r="L994" s="297"/>
      <c r="M994" s="297"/>
      <c r="N994" s="297"/>
      <c r="O994" s="317"/>
    </row>
    <row r="995" spans="5:15" ht="14.25" customHeight="1">
      <c r="E995" s="297"/>
      <c r="F995" s="297"/>
      <c r="G995" s="297"/>
      <c r="H995" s="297"/>
      <c r="I995" s="353"/>
      <c r="J995" s="297"/>
      <c r="K995" s="297"/>
      <c r="L995" s="297"/>
      <c r="M995" s="297"/>
      <c r="N995" s="297"/>
      <c r="O995" s="317"/>
    </row>
    <row r="996" spans="5:15" ht="14.25" customHeight="1">
      <c r="E996" s="297"/>
      <c r="F996" s="297"/>
      <c r="G996" s="297"/>
      <c r="H996" s="297"/>
      <c r="I996" s="353"/>
      <c r="J996" s="297"/>
      <c r="K996" s="297"/>
      <c r="L996" s="297"/>
      <c r="M996" s="297"/>
      <c r="N996" s="297"/>
      <c r="O996" s="317"/>
    </row>
    <row r="997" spans="5:15" ht="14.25" customHeight="1">
      <c r="E997" s="297"/>
      <c r="F997" s="297"/>
      <c r="G997" s="297"/>
      <c r="H997" s="297"/>
      <c r="I997" s="353"/>
      <c r="J997" s="297"/>
      <c r="K997" s="297"/>
      <c r="L997" s="297"/>
      <c r="M997" s="297"/>
      <c r="N997" s="297"/>
      <c r="O997" s="317"/>
    </row>
    <row r="998" spans="5:15" ht="14.25" customHeight="1">
      <c r="E998" s="297"/>
      <c r="F998" s="297"/>
      <c r="G998" s="297"/>
      <c r="H998" s="297"/>
      <c r="I998" s="353"/>
      <c r="J998" s="297"/>
      <c r="K998" s="297"/>
      <c r="L998" s="297"/>
      <c r="M998" s="297"/>
      <c r="N998" s="297"/>
      <c r="O998" s="317"/>
    </row>
    <row r="999" spans="5:15" ht="14.25" customHeight="1">
      <c r="E999" s="297"/>
      <c r="F999" s="297"/>
      <c r="G999" s="297"/>
      <c r="H999" s="297"/>
      <c r="I999" s="353"/>
      <c r="J999" s="297"/>
      <c r="K999" s="297"/>
      <c r="L999" s="297"/>
      <c r="M999" s="297"/>
      <c r="N999" s="297"/>
      <c r="O999" s="317"/>
    </row>
    <row r="1000" spans="5:15" ht="14.25" customHeight="1">
      <c r="E1000" s="297"/>
      <c r="F1000" s="297"/>
      <c r="G1000" s="297"/>
      <c r="H1000" s="297"/>
      <c r="I1000" s="353"/>
      <c r="J1000" s="297"/>
      <c r="K1000" s="297"/>
      <c r="L1000" s="297"/>
      <c r="M1000" s="297"/>
      <c r="N1000" s="297"/>
      <c r="O1000" s="317"/>
    </row>
    <row r="1001" spans="5:15" ht="14.25" customHeight="1">
      <c r="E1001" s="297"/>
      <c r="F1001" s="297"/>
      <c r="G1001" s="297"/>
      <c r="H1001" s="297"/>
      <c r="I1001" s="353"/>
      <c r="J1001" s="297"/>
      <c r="K1001" s="297"/>
      <c r="L1001" s="297"/>
      <c r="M1001" s="297"/>
      <c r="N1001" s="297"/>
      <c r="O1001" s="317"/>
    </row>
  </sheetData>
  <sheetProtection algorithmName="SHA-512" hashValue="0U3JYZa5valyH6dkovqpczMcsudrJG8YfoqkteJdl4TF38Y1lsTxd9ADf5qzmG2WTLJ57/pp2FE/Z5NNbcBx5g==" saltValue="M/aDSy5FhswH3wxcOdpqlw==" spinCount="100000" sheet="1" objects="1" scenarios="1"/>
  <protectedRanges>
    <protectedRange sqref="B10:O309" name="Tabel 5a1"/>
  </protectedRanges>
  <mergeCells count="22">
    <mergeCell ref="Q20:U20"/>
    <mergeCell ref="Q110:T110"/>
    <mergeCell ref="Q15:U15"/>
    <mergeCell ref="Q16:U16"/>
    <mergeCell ref="Q17:U17"/>
    <mergeCell ref="Q18:U18"/>
    <mergeCell ref="Q19:U19"/>
    <mergeCell ref="Q10:V10"/>
    <mergeCell ref="Q11:U11"/>
    <mergeCell ref="Q12:U12"/>
    <mergeCell ref="Q13:U13"/>
    <mergeCell ref="Q14:U14"/>
    <mergeCell ref="I7:I8"/>
    <mergeCell ref="J7:M7"/>
    <mergeCell ref="N7:N8"/>
    <mergeCell ref="O7:O8"/>
    <mergeCell ref="A7:A8"/>
    <mergeCell ref="B7:B8"/>
    <mergeCell ref="C7:C8"/>
    <mergeCell ref="D7:D8"/>
    <mergeCell ref="E7:E8"/>
    <mergeCell ref="F7:H7"/>
  </mergeCells>
  <phoneticPr fontId="38" type="noConversion"/>
  <dataValidations count="4">
    <dataValidation type="list" allowBlank="1" showInputMessage="1" showErrorMessage="1" prompt="Pilih salah satu opsi pada menu dropdown" sqref="O10:O1001" xr:uid="{0022B0A3-A80D-4CC6-992E-32580AEA1D02}">
      <formula1>$K$2:$K$5</formula1>
    </dataValidation>
    <dataValidation type="list" allowBlank="1" showInputMessage="1" showErrorMessage="1" prompt="Cell hanya dapat diisi tanda centang (V) atau dikosongkan" sqref="E10:E1001 J10:N1001" xr:uid="{EB0DF6A8-CC24-4E8F-97A0-B27128B8E8C7}">
      <formula1>$A$4:$A$5</formula1>
    </dataValidation>
    <dataValidation type="decimal" operator="greaterThanOrEqual" allowBlank="1" showDropDown="1" showInputMessage="1" showErrorMessage="1" prompt="Data yang dimasukan harus dalam bentuk angka" sqref="I10:I1001" xr:uid="{DD46D98C-1C9B-46C9-8CFB-09F4421F2926}">
      <formula1>0</formula1>
    </dataValidation>
    <dataValidation type="decimal" operator="greaterThanOrEqual" allowBlank="1" showDropDown="1" showInputMessage="1" showErrorMessage="1" prompt="Masukan data yang valid. Data yang masukan harus dalam bentuk angka" sqref="F10:H1001" xr:uid="{4346D3FC-8FF0-4E86-9FEC-EE5089C17E31}">
      <formula1>0</formula1>
    </dataValidation>
  </dataValidations>
  <hyperlinks>
    <hyperlink ref="P1" location="'Daftar Tabel'!A1" display="&lt;&lt;&lt; Daftar Tabel" xr:uid="{D059A782-854B-4559-B4E0-25290BDAF889}"/>
  </hyperlinks>
  <pageMargins left="0.7" right="0.7" top="0.75" bottom="0.75" header="0.3" footer="0.3"/>
  <pageSetup orientation="portrait" horizontalDpi="300" verticalDpi="30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AA220"/>
  <sheetViews>
    <sheetView workbookViewId="0">
      <pane xSplit="1" ySplit="10" topLeftCell="B46" activePane="bottomRight" state="frozen"/>
      <selection activeCell="O19" sqref="O19"/>
      <selection pane="topRight" activeCell="O19" sqref="O19"/>
      <selection pane="bottomLeft" activeCell="O19" sqref="O19"/>
      <selection pane="bottomRight" activeCell="I110" sqref="I110"/>
    </sheetView>
  </sheetViews>
  <sheetFormatPr defaultColWidth="8.85546875" defaultRowHeight="15"/>
  <cols>
    <col min="1" max="1" width="5.5703125" style="3" customWidth="1"/>
    <col min="2" max="2" width="47.42578125" style="3" customWidth="1"/>
    <col min="3" max="3" width="37" style="3" customWidth="1"/>
    <col min="4" max="4" width="40.140625" style="3" customWidth="1"/>
    <col min="5" max="5" width="26.85546875" style="3" customWidth="1"/>
    <col min="6" max="6" width="12.5703125" style="3" customWidth="1"/>
    <col min="7" max="7" width="14.5703125" style="3" bestFit="1" customWidth="1"/>
    <col min="8" max="16384" width="8.85546875" style="3"/>
  </cols>
  <sheetData>
    <row r="1" spans="1:27">
      <c r="A1" s="31" t="s">
        <v>294</v>
      </c>
      <c r="G1" s="20" t="s">
        <v>14</v>
      </c>
    </row>
    <row r="2" spans="1:27" customFormat="1" ht="19.5" customHeight="1">
      <c r="A2" s="343"/>
      <c r="B2" s="72"/>
      <c r="C2" s="72"/>
      <c r="D2" s="72"/>
      <c r="E2" s="72"/>
      <c r="F2" s="72"/>
      <c r="G2" s="72"/>
      <c r="H2" s="72"/>
      <c r="I2" s="72"/>
      <c r="J2" s="72"/>
      <c r="K2" s="72"/>
      <c r="L2" s="72"/>
      <c r="M2" s="72"/>
      <c r="N2" s="72"/>
      <c r="O2" s="72"/>
      <c r="P2" s="72"/>
      <c r="Q2" s="72"/>
      <c r="R2" s="72"/>
      <c r="S2" s="72"/>
      <c r="T2" s="72"/>
      <c r="U2" s="72"/>
      <c r="V2" s="72"/>
      <c r="W2" s="72"/>
      <c r="X2" s="72"/>
      <c r="Y2" s="72"/>
      <c r="Z2" s="72"/>
      <c r="AA2" s="72"/>
    </row>
    <row r="3" spans="1:27" customFormat="1" ht="14.25" hidden="1" customHeight="1">
      <c r="A3" s="343"/>
      <c r="B3" s="72"/>
      <c r="C3" s="72"/>
      <c r="D3" s="72" t="s">
        <v>1120</v>
      </c>
      <c r="E3" s="72"/>
      <c r="F3" s="72"/>
      <c r="G3" s="72"/>
      <c r="H3" s="72"/>
      <c r="I3" s="72"/>
      <c r="J3" s="72"/>
      <c r="K3" s="72"/>
      <c r="L3" s="72"/>
      <c r="M3" s="72"/>
      <c r="N3" s="72"/>
      <c r="O3" s="72"/>
      <c r="P3" s="72"/>
      <c r="Q3" s="72"/>
      <c r="R3" s="72"/>
      <c r="S3" s="72"/>
      <c r="T3" s="72"/>
      <c r="U3" s="72"/>
      <c r="V3" s="72"/>
      <c r="W3" s="72"/>
      <c r="X3" s="72"/>
      <c r="Y3" s="72"/>
      <c r="Z3" s="72"/>
      <c r="AA3" s="72"/>
    </row>
    <row r="4" spans="1:27" customFormat="1" ht="14.25" hidden="1" customHeight="1">
      <c r="A4" s="343"/>
      <c r="B4" s="72"/>
      <c r="C4" s="72"/>
      <c r="D4" s="72" t="s">
        <v>1121</v>
      </c>
      <c r="E4" s="72"/>
      <c r="F4" s="72"/>
      <c r="G4" s="72"/>
      <c r="H4" s="72"/>
      <c r="I4" s="72"/>
      <c r="J4" s="72"/>
      <c r="K4" s="72"/>
      <c r="L4" s="72"/>
      <c r="M4" s="72"/>
      <c r="N4" s="72"/>
      <c r="O4" s="72"/>
      <c r="P4" s="72"/>
      <c r="Q4" s="72"/>
      <c r="R4" s="72"/>
      <c r="S4" s="72"/>
      <c r="T4" s="72"/>
      <c r="U4" s="72"/>
      <c r="V4" s="72"/>
      <c r="W4" s="72"/>
      <c r="X4" s="72"/>
      <c r="Y4" s="72"/>
      <c r="Z4" s="72"/>
      <c r="AA4" s="72"/>
    </row>
    <row r="5" spans="1:27" customFormat="1" ht="14.25" hidden="1" customHeight="1">
      <c r="A5" s="343"/>
      <c r="B5" s="72"/>
      <c r="C5" s="72"/>
      <c r="D5" s="72" t="s">
        <v>1122</v>
      </c>
      <c r="E5" s="72"/>
      <c r="F5" s="72"/>
      <c r="G5" s="72"/>
      <c r="H5" s="72"/>
      <c r="I5" s="72"/>
      <c r="J5" s="72"/>
      <c r="K5" s="72"/>
      <c r="L5" s="72"/>
      <c r="M5" s="72"/>
      <c r="N5" s="72"/>
      <c r="O5" s="72"/>
      <c r="P5" s="72"/>
      <c r="Q5" s="72"/>
      <c r="R5" s="72"/>
      <c r="S5" s="72"/>
      <c r="T5" s="72"/>
      <c r="U5" s="72"/>
      <c r="V5" s="72"/>
      <c r="W5" s="72"/>
      <c r="X5" s="72"/>
      <c r="Y5" s="72"/>
      <c r="Z5" s="72"/>
      <c r="AA5" s="72"/>
    </row>
    <row r="6" spans="1:27" customFormat="1" ht="14.25" hidden="1" customHeight="1">
      <c r="A6" s="343"/>
      <c r="B6" s="72"/>
      <c r="C6" s="72"/>
      <c r="D6" s="72" t="s">
        <v>1123</v>
      </c>
      <c r="E6" s="72"/>
      <c r="F6" s="3"/>
      <c r="G6" s="72"/>
      <c r="H6" s="72"/>
      <c r="I6" s="72"/>
      <c r="J6" s="72"/>
      <c r="K6" s="72"/>
      <c r="L6" s="72"/>
      <c r="M6" s="72"/>
      <c r="N6" s="72"/>
      <c r="O6" s="72"/>
      <c r="P6" s="72"/>
      <c r="Q6" s="72"/>
      <c r="R6" s="72"/>
      <c r="S6" s="72"/>
      <c r="T6" s="72"/>
      <c r="U6" s="72"/>
      <c r="V6" s="72"/>
      <c r="W6" s="72"/>
      <c r="X6" s="72"/>
      <c r="Y6" s="72"/>
      <c r="Z6" s="72"/>
      <c r="AA6" s="72"/>
    </row>
    <row r="7" spans="1:27" customFormat="1" ht="14.25" hidden="1" customHeight="1">
      <c r="A7" s="343"/>
      <c r="B7" s="72"/>
      <c r="C7" s="72"/>
      <c r="D7" s="72" t="s">
        <v>1124</v>
      </c>
      <c r="E7" s="72"/>
      <c r="F7" s="3"/>
      <c r="G7" s="72"/>
      <c r="H7" s="72"/>
      <c r="I7" s="72"/>
      <c r="J7" s="72"/>
      <c r="K7" s="72"/>
      <c r="L7" s="72"/>
      <c r="M7" s="72"/>
      <c r="N7" s="72"/>
      <c r="O7" s="72"/>
      <c r="P7" s="72"/>
      <c r="Q7" s="72"/>
      <c r="R7" s="72"/>
      <c r="S7" s="72"/>
      <c r="T7" s="72"/>
      <c r="U7" s="72"/>
      <c r="V7" s="72"/>
      <c r="W7" s="72"/>
      <c r="X7" s="72"/>
      <c r="Y7" s="72"/>
      <c r="Z7" s="72"/>
      <c r="AA7" s="72"/>
    </row>
    <row r="8" spans="1:27" customFormat="1" ht="14.25" hidden="1" customHeight="1">
      <c r="A8" s="343"/>
      <c r="B8" s="72"/>
      <c r="C8" s="72"/>
      <c r="D8" s="72"/>
      <c r="E8" s="72"/>
      <c r="F8" s="3"/>
      <c r="G8" s="72"/>
      <c r="H8" s="72"/>
      <c r="I8" s="72"/>
      <c r="J8" s="72"/>
      <c r="K8" s="72"/>
      <c r="L8" s="72"/>
      <c r="M8" s="72"/>
      <c r="N8" s="72"/>
      <c r="O8" s="72"/>
      <c r="P8" s="72"/>
      <c r="Q8" s="72"/>
      <c r="R8" s="72"/>
      <c r="S8" s="72"/>
      <c r="T8" s="72"/>
      <c r="U8" s="72"/>
      <c r="V8" s="72"/>
      <c r="W8" s="72"/>
      <c r="X8" s="72"/>
      <c r="Y8" s="72"/>
      <c r="Z8" s="72"/>
      <c r="AA8" s="72"/>
    </row>
    <row r="9" spans="1:27" ht="39.75" customHeight="1">
      <c r="A9" s="37" t="s">
        <v>17</v>
      </c>
      <c r="B9" s="51" t="s">
        <v>156</v>
      </c>
      <c r="C9" s="51" t="s">
        <v>45</v>
      </c>
      <c r="D9" s="37" t="s">
        <v>157</v>
      </c>
      <c r="E9" s="275" t="s">
        <v>158</v>
      </c>
      <c r="F9" s="37" t="s">
        <v>159</v>
      </c>
    </row>
    <row r="10" spans="1:27">
      <c r="A10" s="22">
        <v>1</v>
      </c>
      <c r="B10" s="22">
        <v>2</v>
      </c>
      <c r="C10" s="22">
        <v>3</v>
      </c>
      <c r="D10" s="22">
        <v>4</v>
      </c>
      <c r="E10" s="22">
        <v>5</v>
      </c>
      <c r="F10" s="22">
        <v>6</v>
      </c>
    </row>
    <row r="11" spans="1:27" ht="41.25" customHeight="1">
      <c r="A11" s="27">
        <v>1</v>
      </c>
      <c r="B11" s="312"/>
      <c r="C11" s="296"/>
      <c r="D11" s="290"/>
      <c r="E11" s="290"/>
      <c r="F11" s="323"/>
      <c r="H11" s="525" t="s">
        <v>1109</v>
      </c>
      <c r="I11" s="474"/>
      <c r="J11" s="474"/>
      <c r="K11" s="474"/>
      <c r="L11" s="474"/>
      <c r="M11" s="474"/>
      <c r="N11" s="474"/>
    </row>
    <row r="12" spans="1:27" ht="41.25" customHeight="1">
      <c r="A12" s="27">
        <v>2</v>
      </c>
      <c r="B12" s="312"/>
      <c r="C12" s="296"/>
      <c r="D12" s="290"/>
      <c r="E12" s="290"/>
      <c r="F12" s="323"/>
      <c r="H12" s="526" t="s">
        <v>1125</v>
      </c>
      <c r="I12" s="484"/>
      <c r="J12" s="484"/>
      <c r="K12" s="484"/>
      <c r="L12" s="484"/>
      <c r="M12" s="484"/>
      <c r="N12" s="286">
        <f>COUNTA(C11:C999)</f>
        <v>0</v>
      </c>
    </row>
    <row r="13" spans="1:27" ht="41.25" customHeight="1">
      <c r="A13" s="27">
        <v>3</v>
      </c>
      <c r="B13" s="312"/>
      <c r="C13" s="296"/>
      <c r="D13" s="290"/>
      <c r="E13" s="290"/>
      <c r="F13" s="323"/>
      <c r="H13" s="526" t="s">
        <v>1126</v>
      </c>
      <c r="I13" s="484"/>
      <c r="J13" s="484"/>
      <c r="K13" s="484"/>
      <c r="L13" s="484"/>
      <c r="M13" s="484"/>
      <c r="N13" s="286">
        <f>COUNTIFS(C11:C999,"&lt;&gt;",B11:B999,"&lt;&gt;")</f>
        <v>0</v>
      </c>
    </row>
    <row r="14" spans="1:27" ht="41.25" customHeight="1">
      <c r="A14" s="27">
        <v>4</v>
      </c>
      <c r="B14" s="312"/>
      <c r="C14" s="296"/>
      <c r="D14" s="290"/>
      <c r="E14" s="290"/>
      <c r="F14" s="323"/>
      <c r="H14" s="526" t="s">
        <v>1099</v>
      </c>
      <c r="I14" s="484"/>
      <c r="J14" s="484"/>
      <c r="K14" s="484"/>
      <c r="L14" s="484"/>
      <c r="M14" s="484"/>
      <c r="N14" s="286">
        <f>COUNTIFS(C11:C999,"&lt;&gt;",B11:B999,"&lt;&gt;",D11:D999,"&lt;&gt;")</f>
        <v>0</v>
      </c>
    </row>
    <row r="15" spans="1:27" ht="41.25" customHeight="1">
      <c r="A15" s="27">
        <v>5</v>
      </c>
      <c r="B15" s="312"/>
      <c r="C15" s="296"/>
      <c r="D15" s="290"/>
      <c r="E15" s="290"/>
      <c r="F15" s="323"/>
    </row>
    <row r="16" spans="1:27" ht="41.25" customHeight="1">
      <c r="A16" s="27">
        <v>6</v>
      </c>
      <c r="B16" s="312"/>
      <c r="C16" s="296"/>
      <c r="D16" s="290"/>
      <c r="E16" s="290"/>
      <c r="F16" s="323"/>
    </row>
    <row r="17" spans="1:6" ht="41.25" customHeight="1">
      <c r="A17" s="27">
        <v>7</v>
      </c>
      <c r="B17" s="312"/>
      <c r="C17" s="296"/>
      <c r="D17" s="290"/>
      <c r="E17" s="290"/>
      <c r="F17" s="323"/>
    </row>
    <row r="18" spans="1:6" ht="41.25" customHeight="1">
      <c r="A18" s="27">
        <v>8</v>
      </c>
      <c r="B18" s="312"/>
      <c r="C18" s="296"/>
      <c r="D18" s="290"/>
      <c r="E18" s="290"/>
      <c r="F18" s="323"/>
    </row>
    <row r="19" spans="1:6" ht="41.25" customHeight="1">
      <c r="A19" s="27">
        <v>9</v>
      </c>
      <c r="B19" s="312"/>
      <c r="C19" s="296"/>
      <c r="D19" s="290"/>
      <c r="E19" s="290"/>
      <c r="F19" s="323"/>
    </row>
    <row r="20" spans="1:6" ht="41.25" customHeight="1">
      <c r="A20" s="27">
        <v>10</v>
      </c>
      <c r="B20" s="312"/>
      <c r="C20" s="296"/>
      <c r="D20" s="290"/>
      <c r="E20" s="290"/>
      <c r="F20" s="323"/>
    </row>
    <row r="21" spans="1:6" ht="41.25" customHeight="1">
      <c r="A21" s="27">
        <v>11</v>
      </c>
      <c r="B21" s="312"/>
      <c r="C21" s="296"/>
      <c r="D21" s="290"/>
      <c r="E21" s="290"/>
      <c r="F21" s="323"/>
    </row>
    <row r="22" spans="1:6" ht="41.25" customHeight="1">
      <c r="A22" s="27">
        <v>12</v>
      </c>
      <c r="B22" s="312"/>
      <c r="C22" s="296"/>
      <c r="D22" s="290"/>
      <c r="E22" s="290"/>
      <c r="F22" s="323"/>
    </row>
    <row r="23" spans="1:6" ht="41.25" customHeight="1">
      <c r="A23" s="27">
        <v>13</v>
      </c>
      <c r="B23" s="312"/>
      <c r="C23" s="296"/>
      <c r="D23" s="290"/>
      <c r="E23" s="290"/>
      <c r="F23" s="323"/>
    </row>
    <row r="24" spans="1:6" ht="41.25" customHeight="1">
      <c r="A24" s="27">
        <v>14</v>
      </c>
      <c r="B24" s="312"/>
      <c r="C24" s="296"/>
      <c r="D24" s="290"/>
      <c r="E24" s="290"/>
      <c r="F24" s="323"/>
    </row>
    <row r="25" spans="1:6" ht="41.25" customHeight="1">
      <c r="A25" s="27">
        <v>15</v>
      </c>
      <c r="B25" s="312"/>
      <c r="C25" s="296"/>
      <c r="D25" s="290"/>
      <c r="E25" s="290"/>
      <c r="F25" s="323"/>
    </row>
    <row r="26" spans="1:6" ht="41.25" customHeight="1">
      <c r="A26" s="27">
        <v>16</v>
      </c>
      <c r="B26" s="312"/>
      <c r="C26" s="296"/>
      <c r="D26" s="290"/>
      <c r="E26" s="290"/>
      <c r="F26" s="323"/>
    </row>
    <row r="27" spans="1:6" ht="41.25" customHeight="1">
      <c r="A27" s="27">
        <v>17</v>
      </c>
      <c r="B27" s="312"/>
      <c r="C27" s="296"/>
      <c r="D27" s="290"/>
      <c r="E27" s="290"/>
      <c r="F27" s="323"/>
    </row>
    <row r="28" spans="1:6" ht="41.25" customHeight="1">
      <c r="A28" s="27">
        <v>18</v>
      </c>
      <c r="B28" s="312"/>
      <c r="C28" s="296"/>
      <c r="D28" s="290"/>
      <c r="E28" s="290"/>
      <c r="F28" s="323"/>
    </row>
    <row r="29" spans="1:6" ht="41.25" customHeight="1">
      <c r="A29" s="27">
        <v>19</v>
      </c>
      <c r="B29" s="312"/>
      <c r="C29" s="296"/>
      <c r="D29" s="290"/>
      <c r="E29" s="290"/>
      <c r="F29" s="323"/>
    </row>
    <row r="30" spans="1:6" ht="41.25" customHeight="1">
      <c r="A30" s="27">
        <v>20</v>
      </c>
      <c r="B30" s="312"/>
      <c r="C30" s="296"/>
      <c r="D30" s="290"/>
      <c r="E30" s="290"/>
      <c r="F30" s="323"/>
    </row>
    <row r="31" spans="1:6" ht="41.25" customHeight="1">
      <c r="A31" s="27">
        <v>21</v>
      </c>
      <c r="B31" s="312"/>
      <c r="C31" s="296"/>
      <c r="D31" s="290"/>
      <c r="E31" s="290"/>
      <c r="F31" s="323"/>
    </row>
    <row r="32" spans="1:6" ht="41.25" customHeight="1">
      <c r="A32" s="27">
        <v>22</v>
      </c>
      <c r="B32" s="312"/>
      <c r="C32" s="296"/>
      <c r="D32" s="290"/>
      <c r="E32" s="290"/>
      <c r="F32" s="323"/>
    </row>
    <row r="33" spans="1:6" ht="41.25" customHeight="1">
      <c r="A33" s="27">
        <v>23</v>
      </c>
      <c r="B33" s="312"/>
      <c r="C33" s="296"/>
      <c r="D33" s="290"/>
      <c r="E33" s="290"/>
      <c r="F33" s="323"/>
    </row>
    <row r="34" spans="1:6" ht="41.25" customHeight="1">
      <c r="A34" s="27">
        <v>24</v>
      </c>
      <c r="B34" s="312"/>
      <c r="C34" s="296"/>
      <c r="D34" s="290"/>
      <c r="E34" s="290"/>
      <c r="F34" s="323"/>
    </row>
    <row r="35" spans="1:6" ht="41.25" customHeight="1">
      <c r="A35" s="27">
        <v>25</v>
      </c>
      <c r="B35" s="312"/>
      <c r="C35" s="296"/>
      <c r="D35" s="290"/>
      <c r="E35" s="290"/>
      <c r="F35" s="323"/>
    </row>
    <row r="36" spans="1:6" ht="41.25" customHeight="1">
      <c r="A36" s="27">
        <v>26</v>
      </c>
      <c r="B36" s="312"/>
      <c r="C36" s="296"/>
      <c r="D36" s="290"/>
      <c r="E36" s="290"/>
      <c r="F36" s="323"/>
    </row>
    <row r="37" spans="1:6" ht="41.25" customHeight="1">
      <c r="A37" s="27">
        <v>27</v>
      </c>
      <c r="B37" s="312"/>
      <c r="C37" s="296"/>
      <c r="D37" s="290"/>
      <c r="E37" s="290"/>
      <c r="F37" s="323"/>
    </row>
    <row r="38" spans="1:6" ht="41.25" customHeight="1">
      <c r="A38" s="27">
        <v>28</v>
      </c>
      <c r="B38" s="312"/>
      <c r="C38" s="296"/>
      <c r="D38" s="290"/>
      <c r="E38" s="290"/>
      <c r="F38" s="323"/>
    </row>
    <row r="39" spans="1:6" ht="41.25" customHeight="1">
      <c r="A39" s="27">
        <v>29</v>
      </c>
      <c r="B39" s="312"/>
      <c r="C39" s="296"/>
      <c r="D39" s="290"/>
      <c r="E39" s="290"/>
      <c r="F39" s="323"/>
    </row>
    <row r="40" spans="1:6" ht="41.25" customHeight="1">
      <c r="A40" s="27">
        <v>30</v>
      </c>
      <c r="B40" s="312"/>
      <c r="C40" s="296"/>
      <c r="D40" s="290"/>
      <c r="E40" s="290"/>
      <c r="F40" s="323"/>
    </row>
    <row r="41" spans="1:6" ht="41.25" customHeight="1">
      <c r="A41" s="27">
        <v>31</v>
      </c>
      <c r="B41" s="312"/>
      <c r="C41" s="296"/>
      <c r="D41" s="290"/>
      <c r="E41" s="290"/>
      <c r="F41" s="323"/>
    </row>
    <row r="42" spans="1:6" ht="41.25" customHeight="1">
      <c r="A42" s="27">
        <v>32</v>
      </c>
      <c r="B42" s="312"/>
      <c r="C42" s="296"/>
      <c r="D42" s="290"/>
      <c r="E42" s="290"/>
      <c r="F42" s="323"/>
    </row>
    <row r="43" spans="1:6" ht="41.25" customHeight="1">
      <c r="A43" s="27">
        <v>33</v>
      </c>
      <c r="B43" s="312"/>
      <c r="C43" s="296"/>
      <c r="D43" s="290"/>
      <c r="E43" s="290"/>
      <c r="F43" s="323"/>
    </row>
    <row r="44" spans="1:6" ht="41.25" customHeight="1">
      <c r="A44" s="27">
        <v>34</v>
      </c>
      <c r="B44" s="312"/>
      <c r="C44" s="296"/>
      <c r="D44" s="290"/>
      <c r="E44" s="290"/>
      <c r="F44" s="323"/>
    </row>
    <row r="45" spans="1:6" ht="41.25" customHeight="1">
      <c r="A45" s="27">
        <v>35</v>
      </c>
      <c r="B45" s="312"/>
      <c r="C45" s="296"/>
      <c r="D45" s="290"/>
      <c r="E45" s="290"/>
      <c r="F45" s="323"/>
    </row>
    <row r="46" spans="1:6" ht="41.25" customHeight="1">
      <c r="A46" s="27">
        <v>36</v>
      </c>
      <c r="B46" s="312"/>
      <c r="C46" s="296"/>
      <c r="D46" s="290"/>
      <c r="E46" s="290"/>
      <c r="F46" s="323"/>
    </row>
    <row r="47" spans="1:6" ht="41.25" customHeight="1">
      <c r="A47" s="27">
        <v>37</v>
      </c>
      <c r="B47" s="312"/>
      <c r="C47" s="296"/>
      <c r="D47" s="290"/>
      <c r="E47" s="290"/>
      <c r="F47" s="323"/>
    </row>
    <row r="48" spans="1:6" ht="41.25" customHeight="1">
      <c r="A48" s="27">
        <v>38</v>
      </c>
      <c r="B48" s="312"/>
      <c r="C48" s="296"/>
      <c r="D48" s="290"/>
      <c r="E48" s="290"/>
      <c r="F48" s="323"/>
    </row>
    <row r="49" spans="1:6" ht="41.25" customHeight="1">
      <c r="A49" s="27">
        <v>39</v>
      </c>
      <c r="B49" s="312"/>
      <c r="C49" s="296"/>
      <c r="D49" s="290"/>
      <c r="E49" s="290"/>
      <c r="F49" s="323"/>
    </row>
    <row r="50" spans="1:6" ht="41.25" customHeight="1">
      <c r="A50" s="27">
        <v>40</v>
      </c>
      <c r="B50" s="312"/>
      <c r="C50" s="296"/>
      <c r="D50" s="290"/>
      <c r="E50" s="290"/>
      <c r="F50" s="323"/>
    </row>
    <row r="51" spans="1:6" ht="41.25" customHeight="1">
      <c r="A51" s="27">
        <v>41</v>
      </c>
      <c r="B51" s="312"/>
      <c r="C51" s="296"/>
      <c r="D51" s="290"/>
      <c r="E51" s="290"/>
      <c r="F51" s="323"/>
    </row>
    <row r="52" spans="1:6" ht="41.25" customHeight="1">
      <c r="A52" s="27">
        <v>42</v>
      </c>
      <c r="B52" s="312"/>
      <c r="C52" s="296"/>
      <c r="D52" s="290"/>
      <c r="E52" s="290"/>
      <c r="F52" s="323"/>
    </row>
    <row r="53" spans="1:6" ht="41.25" customHeight="1">
      <c r="A53" s="27">
        <v>43</v>
      </c>
      <c r="B53" s="312"/>
      <c r="C53" s="296"/>
      <c r="D53" s="290"/>
      <c r="E53" s="290"/>
      <c r="F53" s="323"/>
    </row>
    <row r="54" spans="1:6" ht="41.25" customHeight="1">
      <c r="A54" s="27">
        <v>44</v>
      </c>
      <c r="B54" s="312"/>
      <c r="C54" s="296"/>
      <c r="D54" s="290"/>
      <c r="E54" s="290"/>
      <c r="F54" s="323"/>
    </row>
    <row r="55" spans="1:6" ht="41.25" customHeight="1">
      <c r="A55" s="27">
        <v>45</v>
      </c>
      <c r="B55" s="312"/>
      <c r="C55" s="296"/>
      <c r="D55" s="290"/>
      <c r="E55" s="290"/>
      <c r="F55" s="323"/>
    </row>
    <row r="56" spans="1:6" ht="41.25" customHeight="1">
      <c r="A56" s="27">
        <v>46</v>
      </c>
      <c r="B56" s="312"/>
      <c r="C56" s="296"/>
      <c r="D56" s="290"/>
      <c r="E56" s="290"/>
      <c r="F56" s="323"/>
    </row>
    <row r="57" spans="1:6" ht="41.25" customHeight="1">
      <c r="A57" s="27">
        <v>47</v>
      </c>
      <c r="B57" s="312"/>
      <c r="C57" s="296"/>
      <c r="D57" s="290"/>
      <c r="E57" s="290"/>
      <c r="F57" s="323"/>
    </row>
    <row r="58" spans="1:6" ht="41.25" customHeight="1">
      <c r="A58" s="27">
        <v>48</v>
      </c>
      <c r="B58" s="312"/>
      <c r="C58" s="296"/>
      <c r="D58" s="290"/>
      <c r="E58" s="290"/>
      <c r="F58" s="323"/>
    </row>
    <row r="59" spans="1:6" ht="41.25" customHeight="1">
      <c r="A59" s="27">
        <v>49</v>
      </c>
      <c r="B59" s="312"/>
      <c r="C59" s="296"/>
      <c r="D59" s="290"/>
      <c r="E59" s="290"/>
      <c r="F59" s="323"/>
    </row>
    <row r="60" spans="1:6" ht="41.25" customHeight="1">
      <c r="A60" s="27">
        <v>50</v>
      </c>
      <c r="B60" s="312"/>
      <c r="C60" s="296"/>
      <c r="D60" s="290"/>
      <c r="E60" s="290"/>
      <c r="F60" s="323"/>
    </row>
    <row r="61" spans="1:6" ht="41.25" customHeight="1">
      <c r="A61" s="27">
        <v>51</v>
      </c>
      <c r="B61" s="312"/>
      <c r="C61" s="296"/>
      <c r="D61" s="290"/>
      <c r="E61" s="290"/>
      <c r="F61" s="323"/>
    </row>
    <row r="62" spans="1:6" ht="41.25" customHeight="1">
      <c r="A62" s="27">
        <v>52</v>
      </c>
      <c r="B62" s="312"/>
      <c r="C62" s="296"/>
      <c r="D62" s="290"/>
      <c r="E62" s="290"/>
      <c r="F62" s="323"/>
    </row>
    <row r="63" spans="1:6" ht="41.25" customHeight="1">
      <c r="A63" s="27">
        <v>53</v>
      </c>
      <c r="B63" s="312"/>
      <c r="C63" s="296"/>
      <c r="D63" s="290"/>
      <c r="E63" s="290"/>
      <c r="F63" s="323"/>
    </row>
    <row r="64" spans="1:6" ht="41.25" customHeight="1">
      <c r="A64" s="27">
        <v>54</v>
      </c>
      <c r="B64" s="312"/>
      <c r="C64" s="296"/>
      <c r="D64" s="290"/>
      <c r="E64" s="290"/>
      <c r="F64" s="323"/>
    </row>
    <row r="65" spans="1:6" ht="41.25" customHeight="1">
      <c r="A65" s="27">
        <v>55</v>
      </c>
      <c r="B65" s="312"/>
      <c r="C65" s="296"/>
      <c r="D65" s="290"/>
      <c r="E65" s="290"/>
      <c r="F65" s="323"/>
    </row>
    <row r="66" spans="1:6" ht="41.25" customHeight="1">
      <c r="A66" s="27">
        <v>56</v>
      </c>
      <c r="B66" s="312"/>
      <c r="C66" s="296"/>
      <c r="D66" s="290"/>
      <c r="E66" s="290"/>
      <c r="F66" s="323"/>
    </row>
    <row r="67" spans="1:6" ht="41.25" customHeight="1">
      <c r="A67" s="27">
        <v>57</v>
      </c>
      <c r="B67" s="312"/>
      <c r="C67" s="296"/>
      <c r="D67" s="290"/>
      <c r="E67" s="290"/>
      <c r="F67" s="323"/>
    </row>
    <row r="68" spans="1:6" ht="41.25" customHeight="1">
      <c r="A68" s="27">
        <v>58</v>
      </c>
      <c r="B68" s="312"/>
      <c r="C68" s="296"/>
      <c r="D68" s="290"/>
      <c r="E68" s="290"/>
      <c r="F68" s="323"/>
    </row>
    <row r="69" spans="1:6" ht="41.25" customHeight="1">
      <c r="A69" s="27">
        <v>59</v>
      </c>
      <c r="B69" s="312"/>
      <c r="C69" s="296"/>
      <c r="D69" s="290"/>
      <c r="E69" s="290"/>
      <c r="F69" s="323"/>
    </row>
    <row r="70" spans="1:6" ht="41.25" customHeight="1">
      <c r="A70" s="27">
        <v>60</v>
      </c>
      <c r="B70" s="312"/>
      <c r="C70" s="296"/>
      <c r="D70" s="290"/>
      <c r="E70" s="290"/>
      <c r="F70" s="323"/>
    </row>
    <row r="71" spans="1:6" ht="41.25" customHeight="1">
      <c r="A71" s="27">
        <v>61</v>
      </c>
      <c r="B71" s="312"/>
      <c r="C71" s="296"/>
      <c r="D71" s="290"/>
      <c r="E71" s="290"/>
      <c r="F71" s="323"/>
    </row>
    <row r="72" spans="1:6" ht="41.25" customHeight="1">
      <c r="A72" s="27">
        <v>62</v>
      </c>
      <c r="B72" s="312"/>
      <c r="C72" s="296"/>
      <c r="D72" s="290"/>
      <c r="E72" s="290"/>
      <c r="F72" s="323"/>
    </row>
    <row r="73" spans="1:6" ht="41.25" customHeight="1">
      <c r="A73" s="27">
        <v>63</v>
      </c>
      <c r="B73" s="312"/>
      <c r="C73" s="296"/>
      <c r="D73" s="290"/>
      <c r="E73" s="290"/>
      <c r="F73" s="323"/>
    </row>
    <row r="74" spans="1:6" ht="41.25" customHeight="1">
      <c r="A74" s="27">
        <v>64</v>
      </c>
      <c r="B74" s="312"/>
      <c r="C74" s="296"/>
      <c r="D74" s="290"/>
      <c r="E74" s="290"/>
      <c r="F74" s="323"/>
    </row>
    <row r="75" spans="1:6" ht="41.25" customHeight="1">
      <c r="A75" s="27">
        <v>65</v>
      </c>
      <c r="B75" s="312"/>
      <c r="C75" s="296"/>
      <c r="D75" s="290"/>
      <c r="E75" s="290"/>
      <c r="F75" s="323"/>
    </row>
    <row r="76" spans="1:6" ht="41.25" customHeight="1">
      <c r="A76" s="27">
        <v>66</v>
      </c>
      <c r="B76" s="312"/>
      <c r="C76" s="296"/>
      <c r="D76" s="290"/>
      <c r="E76" s="290"/>
      <c r="F76" s="323"/>
    </row>
    <row r="77" spans="1:6" ht="41.25" customHeight="1">
      <c r="A77" s="27">
        <v>67</v>
      </c>
      <c r="B77" s="312"/>
      <c r="C77" s="296"/>
      <c r="D77" s="290"/>
      <c r="E77" s="290"/>
      <c r="F77" s="323"/>
    </row>
    <row r="78" spans="1:6" ht="41.25" customHeight="1">
      <c r="A78" s="27">
        <v>68</v>
      </c>
      <c r="B78" s="312"/>
      <c r="C78" s="296"/>
      <c r="D78" s="290"/>
      <c r="E78" s="290"/>
      <c r="F78" s="323"/>
    </row>
    <row r="79" spans="1:6" ht="41.25" customHeight="1">
      <c r="A79" s="27">
        <v>69</v>
      </c>
      <c r="B79" s="312"/>
      <c r="C79" s="296"/>
      <c r="D79" s="290"/>
      <c r="E79" s="290"/>
      <c r="F79" s="323"/>
    </row>
    <row r="80" spans="1:6" ht="41.25" customHeight="1">
      <c r="A80" s="27">
        <v>70</v>
      </c>
      <c r="B80" s="312"/>
      <c r="C80" s="296"/>
      <c r="D80" s="290"/>
      <c r="E80" s="290"/>
      <c r="F80" s="323"/>
    </row>
    <row r="81" spans="1:6" ht="41.25" customHeight="1">
      <c r="A81" s="27">
        <v>71</v>
      </c>
      <c r="B81" s="312"/>
      <c r="C81" s="296"/>
      <c r="D81" s="290"/>
      <c r="E81" s="290"/>
      <c r="F81" s="323"/>
    </row>
    <row r="82" spans="1:6" ht="41.25" customHeight="1">
      <c r="A82" s="27">
        <v>72</v>
      </c>
      <c r="B82" s="312"/>
      <c r="C82" s="296"/>
      <c r="D82" s="290"/>
      <c r="E82" s="290"/>
      <c r="F82" s="323"/>
    </row>
    <row r="83" spans="1:6" ht="41.25" customHeight="1">
      <c r="A83" s="27">
        <v>73</v>
      </c>
      <c r="B83" s="312"/>
      <c r="C83" s="296"/>
      <c r="D83" s="290"/>
      <c r="E83" s="290"/>
      <c r="F83" s="323"/>
    </row>
    <row r="84" spans="1:6" ht="41.25" customHeight="1">
      <c r="A84" s="27">
        <v>74</v>
      </c>
      <c r="B84" s="312"/>
      <c r="C84" s="296"/>
      <c r="D84" s="290"/>
      <c r="E84" s="290"/>
      <c r="F84" s="323"/>
    </row>
    <row r="85" spans="1:6" ht="41.25" customHeight="1">
      <c r="A85" s="27">
        <v>75</v>
      </c>
      <c r="B85" s="312"/>
      <c r="C85" s="296"/>
      <c r="D85" s="290"/>
      <c r="E85" s="290"/>
      <c r="F85" s="323"/>
    </row>
    <row r="86" spans="1:6" ht="41.25" customHeight="1">
      <c r="A86" s="27">
        <v>76</v>
      </c>
      <c r="B86" s="312"/>
      <c r="C86" s="296"/>
      <c r="D86" s="290"/>
      <c r="E86" s="290"/>
      <c r="F86" s="323"/>
    </row>
    <row r="87" spans="1:6" ht="41.25" customHeight="1">
      <c r="A87" s="27">
        <v>77</v>
      </c>
      <c r="B87" s="312"/>
      <c r="C87" s="296"/>
      <c r="D87" s="290"/>
      <c r="E87" s="290"/>
      <c r="F87" s="323"/>
    </row>
    <row r="88" spans="1:6" ht="41.25" customHeight="1">
      <c r="A88" s="27">
        <v>78</v>
      </c>
      <c r="B88" s="312"/>
      <c r="C88" s="296"/>
      <c r="D88" s="290"/>
      <c r="E88" s="290"/>
      <c r="F88" s="323"/>
    </row>
    <row r="89" spans="1:6" ht="41.25" customHeight="1">
      <c r="A89" s="27">
        <v>79</v>
      </c>
      <c r="B89" s="312"/>
      <c r="C89" s="296"/>
      <c r="D89" s="290"/>
      <c r="E89" s="290"/>
      <c r="F89" s="323"/>
    </row>
    <row r="90" spans="1:6" ht="41.25" customHeight="1">
      <c r="A90" s="27">
        <v>80</v>
      </c>
      <c r="B90" s="312"/>
      <c r="C90" s="296"/>
      <c r="D90" s="290"/>
      <c r="E90" s="290"/>
      <c r="F90" s="323"/>
    </row>
    <row r="91" spans="1:6" ht="41.25" customHeight="1">
      <c r="A91" s="27">
        <v>81</v>
      </c>
      <c r="B91" s="312"/>
      <c r="C91" s="296"/>
      <c r="D91" s="290"/>
      <c r="E91" s="290"/>
      <c r="F91" s="323"/>
    </row>
    <row r="92" spans="1:6" ht="41.25" customHeight="1">
      <c r="A92" s="27">
        <v>82</v>
      </c>
      <c r="B92" s="312"/>
      <c r="C92" s="296"/>
      <c r="D92" s="290"/>
      <c r="E92" s="290"/>
      <c r="F92" s="323"/>
    </row>
    <row r="93" spans="1:6" ht="41.25" customHeight="1">
      <c r="A93" s="27">
        <v>83</v>
      </c>
      <c r="B93" s="312"/>
      <c r="C93" s="296"/>
      <c r="D93" s="290"/>
      <c r="E93" s="290"/>
      <c r="F93" s="323"/>
    </row>
    <row r="94" spans="1:6" ht="41.25" customHeight="1">
      <c r="A94" s="27">
        <v>84</v>
      </c>
      <c r="B94" s="312"/>
      <c r="C94" s="296"/>
      <c r="D94" s="290"/>
      <c r="E94" s="290"/>
      <c r="F94" s="323"/>
    </row>
    <row r="95" spans="1:6" ht="41.25" customHeight="1">
      <c r="A95" s="27">
        <v>85</v>
      </c>
      <c r="B95" s="312"/>
      <c r="C95" s="296"/>
      <c r="D95" s="290"/>
      <c r="E95" s="290"/>
      <c r="F95" s="323"/>
    </row>
    <row r="96" spans="1:6" ht="41.25" customHeight="1">
      <c r="A96" s="27">
        <v>86</v>
      </c>
      <c r="B96" s="312"/>
      <c r="C96" s="296"/>
      <c r="D96" s="290"/>
      <c r="E96" s="290"/>
      <c r="F96" s="323"/>
    </row>
    <row r="97" spans="1:6" ht="41.25" customHeight="1">
      <c r="A97" s="27">
        <v>87</v>
      </c>
      <c r="B97" s="312"/>
      <c r="C97" s="296"/>
      <c r="D97" s="290"/>
      <c r="E97" s="290"/>
      <c r="F97" s="323"/>
    </row>
    <row r="98" spans="1:6" ht="41.25" customHeight="1">
      <c r="A98" s="27">
        <v>88</v>
      </c>
      <c r="B98" s="312"/>
      <c r="C98" s="296"/>
      <c r="D98" s="290"/>
      <c r="E98" s="290"/>
      <c r="F98" s="323"/>
    </row>
    <row r="99" spans="1:6" ht="41.25" customHeight="1">
      <c r="A99" s="27">
        <v>89</v>
      </c>
      <c r="B99" s="312"/>
      <c r="C99" s="296"/>
      <c r="D99" s="290"/>
      <c r="E99" s="290"/>
      <c r="F99" s="323"/>
    </row>
    <row r="100" spans="1:6" ht="41.25" customHeight="1">
      <c r="A100" s="27">
        <v>90</v>
      </c>
      <c r="B100" s="312"/>
      <c r="C100" s="296"/>
      <c r="D100" s="290"/>
      <c r="E100" s="290"/>
      <c r="F100" s="323"/>
    </row>
    <row r="101" spans="1:6" ht="41.25" customHeight="1">
      <c r="A101" s="27">
        <v>91</v>
      </c>
      <c r="B101" s="312"/>
      <c r="C101" s="296"/>
      <c r="D101" s="290"/>
      <c r="E101" s="290"/>
      <c r="F101" s="323"/>
    </row>
    <row r="102" spans="1:6" ht="41.25" customHeight="1">
      <c r="A102" s="27">
        <v>92</v>
      </c>
      <c r="B102" s="312"/>
      <c r="C102" s="296"/>
      <c r="D102" s="290"/>
      <c r="E102" s="290"/>
      <c r="F102" s="323"/>
    </row>
    <row r="103" spans="1:6" ht="41.25" customHeight="1">
      <c r="A103" s="27">
        <v>93</v>
      </c>
      <c r="B103" s="312"/>
      <c r="C103" s="296"/>
      <c r="D103" s="290"/>
      <c r="E103" s="290"/>
      <c r="F103" s="323"/>
    </row>
    <row r="104" spans="1:6" ht="41.25" customHeight="1">
      <c r="A104" s="27">
        <v>94</v>
      </c>
      <c r="B104" s="312"/>
      <c r="C104" s="296"/>
      <c r="D104" s="290"/>
      <c r="E104" s="290"/>
      <c r="F104" s="323"/>
    </row>
    <row r="105" spans="1:6" ht="41.25" customHeight="1">
      <c r="A105" s="27">
        <v>95</v>
      </c>
      <c r="B105" s="312"/>
      <c r="C105" s="296"/>
      <c r="D105" s="290"/>
      <c r="E105" s="290"/>
      <c r="F105" s="323"/>
    </row>
    <row r="106" spans="1:6" ht="42" customHeight="1">
      <c r="A106" s="27">
        <v>96</v>
      </c>
      <c r="B106" s="312"/>
      <c r="C106" s="296"/>
      <c r="D106" s="290"/>
      <c r="E106" s="290"/>
      <c r="F106" s="323"/>
    </row>
    <row r="107" spans="1:6" ht="42" customHeight="1">
      <c r="A107" s="27">
        <v>97</v>
      </c>
      <c r="B107" s="312"/>
      <c r="C107" s="296"/>
      <c r="D107" s="290"/>
      <c r="E107" s="290"/>
      <c r="F107" s="323"/>
    </row>
    <row r="108" spans="1:6" ht="42" customHeight="1">
      <c r="A108" s="27">
        <v>98</v>
      </c>
      <c r="B108" s="312"/>
      <c r="C108" s="296"/>
      <c r="D108" s="290"/>
      <c r="E108" s="290"/>
      <c r="F108" s="323"/>
    </row>
    <row r="109" spans="1:6" ht="42" customHeight="1">
      <c r="A109" s="27">
        <v>99</v>
      </c>
      <c r="B109" s="312"/>
      <c r="C109" s="296"/>
      <c r="D109" s="290"/>
      <c r="E109" s="290"/>
      <c r="F109" s="323"/>
    </row>
    <row r="110" spans="1:6" ht="42" customHeight="1">
      <c r="A110" s="27">
        <v>100</v>
      </c>
      <c r="B110" s="312"/>
      <c r="C110" s="296"/>
      <c r="D110" s="290"/>
      <c r="E110" s="290"/>
      <c r="F110" s="323"/>
    </row>
    <row r="111" spans="1:6" ht="42" customHeight="1">
      <c r="A111" s="27">
        <v>101</v>
      </c>
      <c r="B111" s="312"/>
      <c r="C111" s="296"/>
      <c r="D111" s="290"/>
      <c r="E111" s="290"/>
      <c r="F111" s="323"/>
    </row>
    <row r="112" spans="1:6" ht="42" customHeight="1">
      <c r="A112" s="27">
        <v>102</v>
      </c>
      <c r="B112" s="312"/>
      <c r="C112" s="296"/>
      <c r="D112" s="290"/>
      <c r="E112" s="290"/>
      <c r="F112" s="323"/>
    </row>
    <row r="113" spans="1:6" ht="42" customHeight="1">
      <c r="A113" s="27">
        <v>103</v>
      </c>
      <c r="B113" s="312"/>
      <c r="C113" s="296"/>
      <c r="D113" s="290"/>
      <c r="E113" s="290"/>
      <c r="F113" s="323"/>
    </row>
    <row r="114" spans="1:6" ht="42" customHeight="1">
      <c r="A114" s="27">
        <v>104</v>
      </c>
      <c r="B114" s="312"/>
      <c r="C114" s="296"/>
      <c r="D114" s="290"/>
      <c r="E114" s="290"/>
      <c r="F114" s="323"/>
    </row>
    <row r="115" spans="1:6" ht="42" customHeight="1">
      <c r="A115" s="27">
        <v>105</v>
      </c>
      <c r="B115" s="312"/>
      <c r="C115" s="296"/>
      <c r="D115" s="290"/>
      <c r="E115" s="290"/>
      <c r="F115" s="323"/>
    </row>
    <row r="116" spans="1:6" ht="42" customHeight="1">
      <c r="A116" s="27">
        <v>106</v>
      </c>
      <c r="B116" s="312"/>
      <c r="C116" s="296"/>
      <c r="D116" s="290"/>
      <c r="E116" s="290"/>
      <c r="F116" s="323"/>
    </row>
    <row r="117" spans="1:6" ht="42" customHeight="1">
      <c r="A117" s="27">
        <v>107</v>
      </c>
      <c r="B117" s="312"/>
      <c r="C117" s="296"/>
      <c r="D117" s="290"/>
      <c r="E117" s="290"/>
      <c r="F117" s="323"/>
    </row>
    <row r="118" spans="1:6" ht="42" customHeight="1">
      <c r="A118" s="27">
        <v>108</v>
      </c>
      <c r="B118" s="312"/>
      <c r="C118" s="296"/>
      <c r="D118" s="290"/>
      <c r="E118" s="290"/>
      <c r="F118" s="323"/>
    </row>
    <row r="119" spans="1:6" ht="42" customHeight="1">
      <c r="A119" s="27">
        <v>109</v>
      </c>
      <c r="B119" s="312"/>
      <c r="C119" s="296"/>
      <c r="D119" s="290"/>
      <c r="E119" s="290"/>
      <c r="F119" s="323"/>
    </row>
    <row r="120" spans="1:6" ht="42" customHeight="1">
      <c r="A120" s="27">
        <v>110</v>
      </c>
      <c r="B120" s="312"/>
      <c r="C120" s="296"/>
      <c r="D120" s="290"/>
      <c r="E120" s="290"/>
      <c r="F120" s="323"/>
    </row>
    <row r="121" spans="1:6" ht="42" customHeight="1">
      <c r="A121" s="27">
        <v>111</v>
      </c>
      <c r="B121" s="312"/>
      <c r="C121" s="296"/>
      <c r="D121" s="290"/>
      <c r="E121" s="290"/>
      <c r="F121" s="323"/>
    </row>
    <row r="122" spans="1:6" ht="42" customHeight="1">
      <c r="A122" s="27">
        <v>112</v>
      </c>
      <c r="B122" s="312"/>
      <c r="C122" s="296"/>
      <c r="D122" s="290"/>
      <c r="E122" s="290"/>
      <c r="F122" s="323"/>
    </row>
    <row r="123" spans="1:6" ht="42" customHeight="1">
      <c r="A123" s="27">
        <v>113</v>
      </c>
      <c r="B123" s="312"/>
      <c r="C123" s="296"/>
      <c r="D123" s="290"/>
      <c r="E123" s="290"/>
      <c r="F123" s="323"/>
    </row>
    <row r="124" spans="1:6" ht="42" customHeight="1">
      <c r="A124" s="27">
        <v>114</v>
      </c>
      <c r="B124" s="312"/>
      <c r="C124" s="296"/>
      <c r="D124" s="290"/>
      <c r="E124" s="290"/>
      <c r="F124" s="323"/>
    </row>
    <row r="125" spans="1:6" ht="42" customHeight="1">
      <c r="A125" s="27">
        <v>115</v>
      </c>
      <c r="B125" s="312"/>
      <c r="C125" s="296"/>
      <c r="D125" s="290"/>
      <c r="E125" s="290"/>
      <c r="F125" s="323"/>
    </row>
    <row r="126" spans="1:6" ht="42" customHeight="1">
      <c r="A126" s="27">
        <v>116</v>
      </c>
      <c r="B126" s="312"/>
      <c r="C126" s="296"/>
      <c r="D126" s="290"/>
      <c r="E126" s="290"/>
      <c r="F126" s="323"/>
    </row>
    <row r="127" spans="1:6" ht="42" customHeight="1">
      <c r="A127" s="27">
        <v>117</v>
      </c>
      <c r="B127" s="312"/>
      <c r="C127" s="296"/>
      <c r="D127" s="290"/>
      <c r="E127" s="290"/>
      <c r="F127" s="323"/>
    </row>
    <row r="128" spans="1:6" ht="42" customHeight="1">
      <c r="A128" s="27">
        <v>118</v>
      </c>
      <c r="B128" s="312"/>
      <c r="C128" s="296"/>
      <c r="D128" s="290"/>
      <c r="E128" s="290"/>
      <c r="F128" s="323"/>
    </row>
    <row r="129" spans="1:6" ht="42" customHeight="1">
      <c r="A129" s="27">
        <v>119</v>
      </c>
      <c r="B129" s="312"/>
      <c r="C129" s="296"/>
      <c r="D129" s="290"/>
      <c r="E129" s="290"/>
      <c r="F129" s="323"/>
    </row>
    <row r="130" spans="1:6" ht="42" customHeight="1">
      <c r="A130" s="27">
        <v>120</v>
      </c>
      <c r="B130" s="312"/>
      <c r="C130" s="296"/>
      <c r="D130" s="290"/>
      <c r="E130" s="290"/>
      <c r="F130" s="323"/>
    </row>
    <row r="131" spans="1:6" ht="42" customHeight="1">
      <c r="A131" s="27">
        <v>121</v>
      </c>
      <c r="B131" s="312"/>
      <c r="C131" s="296"/>
      <c r="D131" s="290"/>
      <c r="E131" s="290"/>
      <c r="F131" s="323"/>
    </row>
    <row r="132" spans="1:6" ht="42" customHeight="1">
      <c r="A132" s="27">
        <v>122</v>
      </c>
      <c r="B132" s="312"/>
      <c r="C132" s="296"/>
      <c r="D132" s="290"/>
      <c r="E132" s="290"/>
      <c r="F132" s="323"/>
    </row>
    <row r="133" spans="1:6" ht="42" customHeight="1">
      <c r="A133" s="27">
        <v>123</v>
      </c>
      <c r="B133" s="312"/>
      <c r="C133" s="296"/>
      <c r="D133" s="290"/>
      <c r="E133" s="290"/>
      <c r="F133" s="323"/>
    </row>
    <row r="134" spans="1:6" ht="42" customHeight="1">
      <c r="A134" s="27">
        <v>124</v>
      </c>
      <c r="B134" s="312"/>
      <c r="C134" s="296"/>
      <c r="D134" s="290"/>
      <c r="E134" s="290"/>
      <c r="F134" s="323"/>
    </row>
    <row r="135" spans="1:6" ht="42" customHeight="1">
      <c r="A135" s="27">
        <v>125</v>
      </c>
      <c r="B135" s="312"/>
      <c r="C135" s="296"/>
      <c r="D135" s="290"/>
      <c r="E135" s="290"/>
      <c r="F135" s="323"/>
    </row>
    <row r="136" spans="1:6" ht="42" customHeight="1">
      <c r="A136" s="27">
        <v>126</v>
      </c>
      <c r="B136" s="312"/>
      <c r="C136" s="296"/>
      <c r="D136" s="290"/>
      <c r="E136" s="290"/>
      <c r="F136" s="323"/>
    </row>
    <row r="137" spans="1:6" ht="42" customHeight="1">
      <c r="A137" s="27">
        <v>127</v>
      </c>
      <c r="B137" s="312"/>
      <c r="C137" s="296"/>
      <c r="D137" s="290"/>
      <c r="E137" s="290"/>
      <c r="F137" s="323"/>
    </row>
    <row r="138" spans="1:6" ht="42" customHeight="1">
      <c r="A138" s="27">
        <v>128</v>
      </c>
      <c r="B138" s="312"/>
      <c r="C138" s="296"/>
      <c r="D138" s="290"/>
      <c r="E138" s="290"/>
      <c r="F138" s="323"/>
    </row>
    <row r="139" spans="1:6" ht="42" customHeight="1">
      <c r="A139" s="27">
        <v>129</v>
      </c>
      <c r="B139" s="312"/>
      <c r="C139" s="296"/>
      <c r="D139" s="290"/>
      <c r="E139" s="290"/>
      <c r="F139" s="323"/>
    </row>
    <row r="140" spans="1:6" ht="42" customHeight="1">
      <c r="A140" s="27">
        <v>130</v>
      </c>
      <c r="B140" s="312"/>
      <c r="C140" s="296"/>
      <c r="D140" s="290"/>
      <c r="E140" s="290"/>
      <c r="F140" s="323"/>
    </row>
    <row r="141" spans="1:6" ht="42" customHeight="1">
      <c r="A141" s="27">
        <v>131</v>
      </c>
      <c r="B141" s="312"/>
      <c r="C141" s="296"/>
      <c r="D141" s="290"/>
      <c r="E141" s="290"/>
      <c r="F141" s="323"/>
    </row>
    <row r="142" spans="1:6" ht="42" customHeight="1">
      <c r="A142" s="27">
        <v>132</v>
      </c>
      <c r="B142" s="312"/>
      <c r="C142" s="296"/>
      <c r="D142" s="290"/>
      <c r="E142" s="290"/>
      <c r="F142" s="323"/>
    </row>
    <row r="143" spans="1:6" ht="42" customHeight="1">
      <c r="A143" s="27">
        <v>133</v>
      </c>
      <c r="B143" s="312"/>
      <c r="C143" s="296"/>
      <c r="D143" s="290"/>
      <c r="E143" s="290"/>
      <c r="F143" s="323"/>
    </row>
    <row r="144" spans="1:6" ht="42" customHeight="1">
      <c r="A144" s="27">
        <v>134</v>
      </c>
      <c r="B144" s="312"/>
      <c r="C144" s="296"/>
      <c r="D144" s="290"/>
      <c r="E144" s="290"/>
      <c r="F144" s="323"/>
    </row>
    <row r="145" spans="1:6" ht="42" customHeight="1">
      <c r="A145" s="27">
        <v>135</v>
      </c>
      <c r="B145" s="312"/>
      <c r="C145" s="296"/>
      <c r="D145" s="290"/>
      <c r="E145" s="290"/>
      <c r="F145" s="323"/>
    </row>
    <row r="146" spans="1:6" ht="42" customHeight="1">
      <c r="A146" s="27">
        <v>136</v>
      </c>
      <c r="B146" s="312"/>
      <c r="C146" s="296"/>
      <c r="D146" s="290"/>
      <c r="E146" s="290"/>
      <c r="F146" s="323"/>
    </row>
    <row r="147" spans="1:6" ht="42" customHeight="1">
      <c r="A147" s="27">
        <v>137</v>
      </c>
      <c r="B147" s="312"/>
      <c r="C147" s="296"/>
      <c r="D147" s="290"/>
      <c r="E147" s="290"/>
      <c r="F147" s="323"/>
    </row>
    <row r="148" spans="1:6" ht="42" customHeight="1">
      <c r="A148" s="27">
        <v>138</v>
      </c>
      <c r="B148" s="312"/>
      <c r="C148" s="296"/>
      <c r="D148" s="290"/>
      <c r="E148" s="290"/>
      <c r="F148" s="323"/>
    </row>
    <row r="149" spans="1:6" ht="42" customHeight="1">
      <c r="A149" s="27">
        <v>139</v>
      </c>
      <c r="B149" s="312"/>
      <c r="C149" s="296"/>
      <c r="D149" s="290"/>
      <c r="E149" s="290"/>
      <c r="F149" s="323"/>
    </row>
    <row r="150" spans="1:6" ht="42" customHeight="1">
      <c r="A150" s="27">
        <v>140</v>
      </c>
      <c r="B150" s="312"/>
      <c r="C150" s="296"/>
      <c r="D150" s="290"/>
      <c r="E150" s="290"/>
      <c r="F150" s="323"/>
    </row>
    <row r="151" spans="1:6" ht="42" customHeight="1">
      <c r="A151" s="27">
        <v>141</v>
      </c>
      <c r="B151" s="312"/>
      <c r="C151" s="296"/>
      <c r="D151" s="290"/>
      <c r="E151" s="290"/>
      <c r="F151" s="323"/>
    </row>
    <row r="152" spans="1:6" ht="42" customHeight="1">
      <c r="A152" s="27">
        <v>142</v>
      </c>
      <c r="B152" s="312"/>
      <c r="C152" s="296"/>
      <c r="D152" s="290"/>
      <c r="E152" s="290"/>
      <c r="F152" s="323"/>
    </row>
    <row r="153" spans="1:6" ht="42" customHeight="1">
      <c r="A153" s="27">
        <v>143</v>
      </c>
      <c r="B153" s="312"/>
      <c r="C153" s="296"/>
      <c r="D153" s="290"/>
      <c r="E153" s="290"/>
      <c r="F153" s="323"/>
    </row>
    <row r="154" spans="1:6" ht="42" customHeight="1">
      <c r="A154" s="27">
        <v>144</v>
      </c>
      <c r="B154" s="312"/>
      <c r="C154" s="296"/>
      <c r="D154" s="290"/>
      <c r="E154" s="290"/>
      <c r="F154" s="323"/>
    </row>
    <row r="155" spans="1:6" ht="42" customHeight="1">
      <c r="A155" s="27">
        <v>145</v>
      </c>
      <c r="B155" s="312"/>
      <c r="C155" s="296"/>
      <c r="D155" s="290"/>
      <c r="E155" s="290"/>
      <c r="F155" s="323"/>
    </row>
    <row r="156" spans="1:6" ht="42" customHeight="1">
      <c r="A156" s="27">
        <v>146</v>
      </c>
      <c r="B156" s="312"/>
      <c r="C156" s="296"/>
      <c r="D156" s="290"/>
      <c r="E156" s="290"/>
      <c r="F156" s="323"/>
    </row>
    <row r="157" spans="1:6" ht="42" customHeight="1">
      <c r="A157" s="27">
        <v>147</v>
      </c>
      <c r="B157" s="312"/>
      <c r="C157" s="296"/>
      <c r="D157" s="290"/>
      <c r="E157" s="290"/>
      <c r="F157" s="323"/>
    </row>
    <row r="158" spans="1:6" ht="42" customHeight="1">
      <c r="A158" s="27">
        <v>148</v>
      </c>
      <c r="B158" s="312"/>
      <c r="C158" s="296"/>
      <c r="D158" s="290"/>
      <c r="E158" s="290"/>
      <c r="F158" s="323"/>
    </row>
    <row r="159" spans="1:6" ht="42" customHeight="1">
      <c r="A159" s="27">
        <v>149</v>
      </c>
      <c r="B159" s="312"/>
      <c r="C159" s="296"/>
      <c r="D159" s="290"/>
      <c r="E159" s="290"/>
      <c r="F159" s="323"/>
    </row>
    <row r="160" spans="1:6" ht="42" customHeight="1">
      <c r="A160" s="27">
        <v>150</v>
      </c>
      <c r="B160" s="312"/>
      <c r="C160" s="296"/>
      <c r="D160" s="290"/>
      <c r="E160" s="290"/>
      <c r="F160" s="323"/>
    </row>
    <row r="161" spans="1:6" ht="42" customHeight="1">
      <c r="A161" s="27">
        <v>151</v>
      </c>
      <c r="B161" s="312"/>
      <c r="C161" s="296"/>
      <c r="D161" s="290"/>
      <c r="E161" s="290"/>
      <c r="F161" s="323"/>
    </row>
    <row r="162" spans="1:6" ht="42" customHeight="1">
      <c r="A162" s="27">
        <v>152</v>
      </c>
      <c r="B162" s="312"/>
      <c r="C162" s="296"/>
      <c r="D162" s="290"/>
      <c r="E162" s="290"/>
      <c r="F162" s="323"/>
    </row>
    <row r="163" spans="1:6" ht="42" customHeight="1">
      <c r="A163" s="27">
        <v>153</v>
      </c>
      <c r="B163" s="312"/>
      <c r="C163" s="296"/>
      <c r="D163" s="290"/>
      <c r="E163" s="290"/>
      <c r="F163" s="323"/>
    </row>
    <row r="164" spans="1:6" ht="42" customHeight="1">
      <c r="A164" s="27">
        <v>154</v>
      </c>
      <c r="B164" s="312"/>
      <c r="C164" s="296"/>
      <c r="D164" s="290"/>
      <c r="E164" s="290"/>
      <c r="F164" s="323"/>
    </row>
    <row r="165" spans="1:6" ht="42" customHeight="1">
      <c r="A165" s="27">
        <v>155</v>
      </c>
      <c r="B165" s="312"/>
      <c r="C165" s="296"/>
      <c r="D165" s="290"/>
      <c r="E165" s="290"/>
      <c r="F165" s="323"/>
    </row>
    <row r="166" spans="1:6" ht="42" customHeight="1">
      <c r="A166" s="27">
        <v>156</v>
      </c>
      <c r="B166" s="312"/>
      <c r="C166" s="296"/>
      <c r="D166" s="290"/>
      <c r="E166" s="290"/>
      <c r="F166" s="323"/>
    </row>
    <row r="167" spans="1:6" ht="42" customHeight="1">
      <c r="A167" s="27">
        <v>157</v>
      </c>
      <c r="B167" s="312"/>
      <c r="C167" s="296"/>
      <c r="D167" s="290"/>
      <c r="E167" s="290"/>
      <c r="F167" s="323"/>
    </row>
    <row r="168" spans="1:6" ht="42" customHeight="1">
      <c r="A168" s="27">
        <v>158</v>
      </c>
      <c r="B168" s="312"/>
      <c r="C168" s="296"/>
      <c r="D168" s="290"/>
      <c r="E168" s="290"/>
      <c r="F168" s="323"/>
    </row>
    <row r="169" spans="1:6" ht="42" customHeight="1">
      <c r="A169" s="27">
        <v>159</v>
      </c>
      <c r="B169" s="312"/>
      <c r="C169" s="296"/>
      <c r="D169" s="290"/>
      <c r="E169" s="290"/>
      <c r="F169" s="323"/>
    </row>
    <row r="170" spans="1:6" ht="42" customHeight="1">
      <c r="A170" s="27">
        <v>160</v>
      </c>
      <c r="B170" s="312"/>
      <c r="C170" s="296"/>
      <c r="D170" s="290"/>
      <c r="E170" s="290"/>
      <c r="F170" s="323"/>
    </row>
    <row r="171" spans="1:6" ht="42" customHeight="1">
      <c r="A171" s="27">
        <v>161</v>
      </c>
      <c r="B171" s="312"/>
      <c r="C171" s="296"/>
      <c r="D171" s="290"/>
      <c r="E171" s="290"/>
      <c r="F171" s="323"/>
    </row>
    <row r="172" spans="1:6" ht="42" customHeight="1">
      <c r="A172" s="27">
        <v>162</v>
      </c>
      <c r="B172" s="312"/>
      <c r="C172" s="296"/>
      <c r="D172" s="290"/>
      <c r="E172" s="290"/>
      <c r="F172" s="323"/>
    </row>
    <row r="173" spans="1:6" ht="42" customHeight="1">
      <c r="A173" s="27">
        <v>163</v>
      </c>
      <c r="B173" s="312"/>
      <c r="C173" s="296"/>
      <c r="D173" s="290"/>
      <c r="E173" s="290"/>
      <c r="F173" s="323"/>
    </row>
    <row r="174" spans="1:6" ht="42" customHeight="1">
      <c r="A174" s="27">
        <v>164</v>
      </c>
      <c r="B174" s="312"/>
      <c r="C174" s="296"/>
      <c r="D174" s="290"/>
      <c r="E174" s="290"/>
      <c r="F174" s="323"/>
    </row>
    <row r="175" spans="1:6" ht="42" customHeight="1">
      <c r="A175" s="27">
        <v>165</v>
      </c>
      <c r="B175" s="312"/>
      <c r="C175" s="296"/>
      <c r="D175" s="290"/>
      <c r="E175" s="290"/>
      <c r="F175" s="323"/>
    </row>
    <row r="176" spans="1:6" ht="42" customHeight="1">
      <c r="A176" s="27">
        <v>166</v>
      </c>
      <c r="B176" s="312"/>
      <c r="C176" s="296"/>
      <c r="D176" s="290"/>
      <c r="E176" s="290"/>
      <c r="F176" s="323"/>
    </row>
    <row r="177" spans="1:6" ht="42" customHeight="1">
      <c r="A177" s="27">
        <v>167</v>
      </c>
      <c r="B177" s="312"/>
      <c r="C177" s="296"/>
      <c r="D177" s="290"/>
      <c r="E177" s="290"/>
      <c r="F177" s="323"/>
    </row>
    <row r="178" spans="1:6" ht="42" customHeight="1">
      <c r="A178" s="27">
        <v>168</v>
      </c>
      <c r="B178" s="312"/>
      <c r="C178" s="296"/>
      <c r="D178" s="290"/>
      <c r="E178" s="290"/>
      <c r="F178" s="323"/>
    </row>
    <row r="179" spans="1:6" ht="42" customHeight="1">
      <c r="A179" s="27">
        <v>169</v>
      </c>
      <c r="B179" s="312"/>
      <c r="C179" s="296"/>
      <c r="D179" s="290"/>
      <c r="E179" s="290"/>
      <c r="F179" s="323"/>
    </row>
    <row r="180" spans="1:6" ht="42" customHeight="1">
      <c r="A180" s="27">
        <v>170</v>
      </c>
      <c r="B180" s="312"/>
      <c r="C180" s="296"/>
      <c r="D180" s="290"/>
      <c r="E180" s="290"/>
      <c r="F180" s="323"/>
    </row>
    <row r="181" spans="1:6" ht="42" customHeight="1">
      <c r="A181" s="27">
        <v>171</v>
      </c>
      <c r="B181" s="312"/>
      <c r="C181" s="296"/>
      <c r="D181" s="290"/>
      <c r="E181" s="290"/>
      <c r="F181" s="323"/>
    </row>
    <row r="182" spans="1:6" ht="42" customHeight="1">
      <c r="A182" s="27">
        <v>172</v>
      </c>
      <c r="B182" s="312"/>
      <c r="C182" s="296"/>
      <c r="D182" s="290"/>
      <c r="E182" s="290"/>
      <c r="F182" s="323"/>
    </row>
    <row r="183" spans="1:6" ht="42" customHeight="1">
      <c r="A183" s="27">
        <v>173</v>
      </c>
      <c r="B183" s="312"/>
      <c r="C183" s="296"/>
      <c r="D183" s="290"/>
      <c r="E183" s="290"/>
      <c r="F183" s="323"/>
    </row>
    <row r="184" spans="1:6" ht="42" customHeight="1">
      <c r="A184" s="27">
        <v>174</v>
      </c>
      <c r="B184" s="312"/>
      <c r="C184" s="296"/>
      <c r="D184" s="290"/>
      <c r="E184" s="290"/>
      <c r="F184" s="323"/>
    </row>
    <row r="185" spans="1:6" ht="42" customHeight="1">
      <c r="A185" s="27">
        <v>175</v>
      </c>
      <c r="B185" s="312"/>
      <c r="C185" s="296"/>
      <c r="D185" s="290"/>
      <c r="E185" s="290"/>
      <c r="F185" s="323"/>
    </row>
    <row r="186" spans="1:6" ht="42" customHeight="1">
      <c r="A186" s="27">
        <v>176</v>
      </c>
      <c r="B186" s="312"/>
      <c r="C186" s="296"/>
      <c r="D186" s="290"/>
      <c r="E186" s="290"/>
      <c r="F186" s="323"/>
    </row>
    <row r="187" spans="1:6" ht="42" customHeight="1">
      <c r="A187" s="27">
        <v>177</v>
      </c>
      <c r="B187" s="312"/>
      <c r="C187" s="296"/>
      <c r="D187" s="290"/>
      <c r="E187" s="290"/>
      <c r="F187" s="323"/>
    </row>
    <row r="188" spans="1:6" ht="42" customHeight="1">
      <c r="A188" s="27">
        <v>178</v>
      </c>
      <c r="B188" s="312"/>
      <c r="C188" s="296"/>
      <c r="D188" s="290"/>
      <c r="E188" s="290"/>
      <c r="F188" s="323"/>
    </row>
    <row r="189" spans="1:6" ht="42" customHeight="1">
      <c r="A189" s="27">
        <v>179</v>
      </c>
      <c r="B189" s="312"/>
      <c r="C189" s="296"/>
      <c r="D189" s="290"/>
      <c r="E189" s="290"/>
      <c r="F189" s="323"/>
    </row>
    <row r="190" spans="1:6" ht="42" customHeight="1">
      <c r="A190" s="27">
        <v>180</v>
      </c>
      <c r="B190" s="312"/>
      <c r="C190" s="296"/>
      <c r="D190" s="290"/>
      <c r="E190" s="290"/>
      <c r="F190" s="323"/>
    </row>
    <row r="191" spans="1:6" ht="42" customHeight="1">
      <c r="A191" s="27">
        <v>181</v>
      </c>
      <c r="B191" s="312"/>
      <c r="C191" s="296"/>
      <c r="D191" s="290"/>
      <c r="E191" s="290"/>
      <c r="F191" s="323"/>
    </row>
    <row r="192" spans="1:6" ht="42" customHeight="1">
      <c r="A192" s="27">
        <v>182</v>
      </c>
      <c r="B192" s="312"/>
      <c r="C192" s="296"/>
      <c r="D192" s="290"/>
      <c r="E192" s="290"/>
      <c r="F192" s="323"/>
    </row>
    <row r="193" spans="1:6" ht="42" customHeight="1">
      <c r="A193" s="27">
        <v>183</v>
      </c>
      <c r="B193" s="312"/>
      <c r="C193" s="296"/>
      <c r="D193" s="290"/>
      <c r="E193" s="290"/>
      <c r="F193" s="323"/>
    </row>
    <row r="194" spans="1:6" ht="42" customHeight="1">
      <c r="A194" s="27">
        <v>184</v>
      </c>
      <c r="B194" s="312"/>
      <c r="C194" s="296"/>
      <c r="D194" s="290"/>
      <c r="E194" s="290"/>
      <c r="F194" s="323"/>
    </row>
    <row r="195" spans="1:6" ht="42" customHeight="1">
      <c r="A195" s="27">
        <v>185</v>
      </c>
      <c r="B195" s="312"/>
      <c r="C195" s="296"/>
      <c r="D195" s="290"/>
      <c r="E195" s="290"/>
      <c r="F195" s="323"/>
    </row>
    <row r="196" spans="1:6" ht="42" customHeight="1">
      <c r="A196" s="27">
        <v>186</v>
      </c>
      <c r="B196" s="312"/>
      <c r="C196" s="296"/>
      <c r="D196" s="290"/>
      <c r="E196" s="290"/>
      <c r="F196" s="323"/>
    </row>
    <row r="197" spans="1:6" ht="42" customHeight="1">
      <c r="A197" s="27">
        <v>187</v>
      </c>
      <c r="B197" s="312"/>
      <c r="C197" s="296"/>
      <c r="D197" s="290"/>
      <c r="E197" s="290"/>
      <c r="F197" s="323"/>
    </row>
    <row r="198" spans="1:6" ht="42" customHeight="1">
      <c r="A198" s="27">
        <v>188</v>
      </c>
      <c r="B198" s="312"/>
      <c r="C198" s="296"/>
      <c r="D198" s="290"/>
      <c r="E198" s="290"/>
      <c r="F198" s="323"/>
    </row>
    <row r="199" spans="1:6" ht="42" customHeight="1">
      <c r="A199" s="27">
        <v>189</v>
      </c>
      <c r="B199" s="312"/>
      <c r="C199" s="296"/>
      <c r="D199" s="290"/>
      <c r="E199" s="290"/>
      <c r="F199" s="323"/>
    </row>
    <row r="200" spans="1:6" ht="42" customHeight="1">
      <c r="A200" s="27">
        <v>190</v>
      </c>
      <c r="B200" s="312"/>
      <c r="C200" s="296"/>
      <c r="D200" s="290"/>
      <c r="E200" s="290"/>
      <c r="F200" s="323"/>
    </row>
    <row r="201" spans="1:6" ht="42" customHeight="1">
      <c r="A201" s="27">
        <v>191</v>
      </c>
      <c r="B201" s="312"/>
      <c r="C201" s="296"/>
      <c r="D201" s="290"/>
      <c r="E201" s="290"/>
      <c r="F201" s="323"/>
    </row>
    <row r="202" spans="1:6" ht="42" customHeight="1">
      <c r="A202" s="27">
        <v>192</v>
      </c>
      <c r="B202" s="312"/>
      <c r="C202" s="296"/>
      <c r="D202" s="290"/>
      <c r="E202" s="290"/>
      <c r="F202" s="323"/>
    </row>
    <row r="203" spans="1:6" ht="42" customHeight="1">
      <c r="A203" s="27">
        <v>193</v>
      </c>
      <c r="B203" s="312"/>
      <c r="C203" s="296"/>
      <c r="D203" s="290"/>
      <c r="E203" s="290"/>
      <c r="F203" s="323"/>
    </row>
    <row r="204" spans="1:6" ht="42" customHeight="1">
      <c r="A204" s="27">
        <v>194</v>
      </c>
      <c r="B204" s="312"/>
      <c r="C204" s="296"/>
      <c r="D204" s="290"/>
      <c r="E204" s="290"/>
      <c r="F204" s="323"/>
    </row>
    <row r="205" spans="1:6" ht="42" customHeight="1">
      <c r="A205" s="27">
        <v>195</v>
      </c>
      <c r="B205" s="312"/>
      <c r="C205" s="296"/>
      <c r="D205" s="290"/>
      <c r="E205" s="290"/>
      <c r="F205" s="323"/>
    </row>
    <row r="206" spans="1:6" ht="42" customHeight="1">
      <c r="A206" s="27">
        <v>196</v>
      </c>
      <c r="B206" s="312"/>
      <c r="C206" s="296"/>
      <c r="D206" s="290"/>
      <c r="E206" s="290"/>
      <c r="F206" s="323"/>
    </row>
    <row r="207" spans="1:6" ht="42" customHeight="1">
      <c r="A207" s="27">
        <v>197</v>
      </c>
      <c r="B207" s="312"/>
      <c r="C207" s="296"/>
      <c r="D207" s="290"/>
      <c r="E207" s="290"/>
      <c r="F207" s="323"/>
    </row>
    <row r="208" spans="1:6" ht="42" customHeight="1">
      <c r="A208" s="27">
        <v>198</v>
      </c>
      <c r="B208" s="312"/>
      <c r="C208" s="296"/>
      <c r="D208" s="290"/>
      <c r="E208" s="290"/>
      <c r="F208" s="323"/>
    </row>
    <row r="209" spans="1:6" ht="42" customHeight="1">
      <c r="A209" s="27">
        <v>199</v>
      </c>
      <c r="B209" s="312"/>
      <c r="C209" s="296"/>
      <c r="D209" s="290"/>
      <c r="E209" s="290"/>
      <c r="F209" s="323"/>
    </row>
    <row r="210" spans="1:6" ht="42" customHeight="1">
      <c r="A210" s="27">
        <v>200</v>
      </c>
      <c r="B210" s="312"/>
      <c r="C210" s="296"/>
      <c r="D210" s="290"/>
      <c r="E210" s="290"/>
      <c r="F210" s="323"/>
    </row>
    <row r="211" spans="1:6" ht="42" customHeight="1">
      <c r="A211" s="27">
        <v>201</v>
      </c>
      <c r="B211" s="312"/>
      <c r="C211" s="296"/>
      <c r="D211" s="290"/>
      <c r="E211" s="290"/>
      <c r="F211" s="323"/>
    </row>
    <row r="212" spans="1:6" ht="42" customHeight="1">
      <c r="A212" s="27">
        <v>202</v>
      </c>
      <c r="B212" s="312"/>
      <c r="C212" s="296"/>
      <c r="D212" s="290"/>
      <c r="E212" s="290"/>
      <c r="F212" s="323"/>
    </row>
    <row r="213" spans="1:6" ht="42" customHeight="1">
      <c r="A213" s="27">
        <v>203</v>
      </c>
      <c r="B213" s="312"/>
      <c r="C213" s="296"/>
      <c r="D213" s="290"/>
      <c r="E213" s="290"/>
      <c r="F213" s="323"/>
    </row>
    <row r="214" spans="1:6" ht="42" customHeight="1">
      <c r="A214" s="27">
        <v>204</v>
      </c>
      <c r="B214" s="312"/>
      <c r="C214" s="296"/>
      <c r="D214" s="290"/>
      <c r="E214" s="290"/>
      <c r="F214" s="323"/>
    </row>
    <row r="215" spans="1:6" ht="42" customHeight="1">
      <c r="A215" s="27">
        <v>205</v>
      </c>
      <c r="B215" s="312"/>
      <c r="C215" s="296"/>
      <c r="D215" s="290"/>
      <c r="E215" s="290"/>
      <c r="F215" s="323"/>
    </row>
    <row r="216" spans="1:6" ht="42" customHeight="1">
      <c r="A216" s="27">
        <v>206</v>
      </c>
      <c r="B216" s="312"/>
      <c r="C216" s="296"/>
      <c r="D216" s="290"/>
      <c r="E216" s="290"/>
      <c r="F216" s="323"/>
    </row>
    <row r="217" spans="1:6" ht="42" customHeight="1">
      <c r="A217" s="27">
        <v>207</v>
      </c>
      <c r="B217" s="312"/>
      <c r="C217" s="296"/>
      <c r="D217" s="290"/>
      <c r="E217" s="290"/>
      <c r="F217" s="323"/>
    </row>
    <row r="218" spans="1:6" ht="42" customHeight="1">
      <c r="A218" s="27">
        <v>208</v>
      </c>
      <c r="B218" s="312"/>
      <c r="C218" s="296"/>
      <c r="D218" s="290"/>
      <c r="E218" s="290"/>
      <c r="F218" s="323"/>
    </row>
    <row r="219" spans="1:6" ht="42" customHeight="1">
      <c r="A219" s="27">
        <v>209</v>
      </c>
      <c r="B219" s="312"/>
      <c r="C219" s="296"/>
      <c r="D219" s="290"/>
      <c r="E219" s="290"/>
      <c r="F219" s="323"/>
    </row>
    <row r="220" spans="1:6" ht="42" customHeight="1">
      <c r="A220" s="27">
        <v>210</v>
      </c>
      <c r="B220" s="312"/>
      <c r="C220" s="296"/>
      <c r="D220" s="290"/>
      <c r="E220" s="290"/>
      <c r="F220" s="323"/>
    </row>
  </sheetData>
  <sheetProtection algorithmName="SHA-512" hashValue="n9F9xh/6ueZgwQXH/fMbTsXdv9rJRjBc9vY7JPqpCtAE5Ngk2G79YWlvWR63IRYrqskkXmTwKyAFS4wsm11G7Q==" saltValue="Dd2XvGZhjT9HkDic/848rg==" spinCount="100000" sheet="1" objects="1" scenarios="1"/>
  <protectedRanges>
    <protectedRange sqref="F11:F220" name="Tabel 6a"/>
  </protectedRanges>
  <mergeCells count="4">
    <mergeCell ref="H11:N11"/>
    <mergeCell ref="H12:M12"/>
    <mergeCell ref="H13:M13"/>
    <mergeCell ref="H14:M14"/>
  </mergeCells>
  <dataValidations count="2">
    <dataValidation type="list" allowBlank="1" showInputMessage="1" showErrorMessage="1" sqref="E11:E220" xr:uid="{2FB4161B-D50C-4DA5-B21A-FA119756A479}">
      <formula1>$D$2:$D$7</formula1>
    </dataValidation>
    <dataValidation type="decimal" operator="greaterThanOrEqual" allowBlank="1" showDropDown="1" showInputMessage="1" showErrorMessage="1" prompt="Input yang dimasukkan harus dalam bentuk angka" sqref="F11:F220" xr:uid="{3A7D5461-7412-4C98-A745-40BEECD0452C}">
      <formula1>0</formula1>
    </dataValidation>
  </dataValidations>
  <hyperlinks>
    <hyperlink ref="G1" location="'Daftar Tabel'!A1" display="&lt;&lt;&lt; Daftar Tabel" xr:uid="{00000000-0004-0000-1A00-000000000000}"/>
  </hyperlinks>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0000"/>
  </sheetPr>
  <dimension ref="A1:H11"/>
  <sheetViews>
    <sheetView workbookViewId="0">
      <pane xSplit="1" ySplit="5" topLeftCell="B6" activePane="bottomRight" state="frozen"/>
      <selection activeCell="O19" sqref="O19"/>
      <selection pane="topRight" activeCell="O19" sqref="O19"/>
      <selection pane="bottomLeft" activeCell="O19" sqref="O19"/>
      <selection pane="bottomRight" activeCell="O19" sqref="O19"/>
    </sheetView>
  </sheetViews>
  <sheetFormatPr defaultColWidth="8.85546875" defaultRowHeight="15"/>
  <cols>
    <col min="1" max="1" width="5.5703125" style="3" customWidth="1"/>
    <col min="2" max="2" width="20" style="3" customWidth="1"/>
    <col min="3" max="6" width="9.5703125" style="3" customWidth="1"/>
    <col min="7" max="7" width="23.140625" style="3" customWidth="1"/>
    <col min="8" max="8" width="14.5703125" style="3" bestFit="1" customWidth="1"/>
    <col min="9" max="16384" width="8.85546875" style="3"/>
  </cols>
  <sheetData>
    <row r="1" spans="1:8">
      <c r="A1" s="31" t="s">
        <v>160</v>
      </c>
      <c r="H1" s="20" t="s">
        <v>14</v>
      </c>
    </row>
    <row r="2" spans="1:8">
      <c r="A2" s="31"/>
    </row>
    <row r="3" spans="1:8" ht="33.6" customHeight="1">
      <c r="A3" s="500" t="s">
        <v>17</v>
      </c>
      <c r="B3" s="500" t="s">
        <v>161</v>
      </c>
      <c r="C3" s="527" t="s">
        <v>162</v>
      </c>
      <c r="D3" s="528"/>
      <c r="E3" s="528"/>
      <c r="F3" s="529"/>
      <c r="G3" s="500" t="s">
        <v>163</v>
      </c>
    </row>
    <row r="4" spans="1:8" ht="21.95" customHeight="1">
      <c r="A4" s="501"/>
      <c r="B4" s="501"/>
      <c r="C4" s="51" t="s">
        <v>164</v>
      </c>
      <c r="D4" s="37" t="s">
        <v>165</v>
      </c>
      <c r="E4" s="37" t="s">
        <v>166</v>
      </c>
      <c r="F4" s="37" t="s">
        <v>167</v>
      </c>
      <c r="G4" s="501"/>
    </row>
    <row r="5" spans="1:8">
      <c r="A5" s="22">
        <v>1</v>
      </c>
      <c r="B5" s="22">
        <v>2</v>
      </c>
      <c r="C5" s="22">
        <v>3</v>
      </c>
      <c r="D5" s="22">
        <v>4</v>
      </c>
      <c r="E5" s="22">
        <v>5</v>
      </c>
      <c r="F5" s="22">
        <v>6</v>
      </c>
      <c r="G5" s="22">
        <v>7</v>
      </c>
    </row>
    <row r="6" spans="1:8" ht="76.5">
      <c r="A6" s="27">
        <v>1</v>
      </c>
      <c r="B6" s="38" t="s">
        <v>168</v>
      </c>
      <c r="C6" s="23"/>
      <c r="D6" s="23"/>
      <c r="E6" s="23"/>
      <c r="F6" s="23"/>
      <c r="G6" s="23"/>
    </row>
    <row r="7" spans="1:8" ht="102">
      <c r="A7" s="27">
        <v>2</v>
      </c>
      <c r="B7" s="38" t="s">
        <v>169</v>
      </c>
      <c r="C7" s="23"/>
      <c r="D7" s="23"/>
      <c r="E7" s="23"/>
      <c r="F7" s="23"/>
      <c r="G7" s="23"/>
    </row>
    <row r="8" spans="1:8" ht="114.75">
      <c r="A8" s="27">
        <v>3</v>
      </c>
      <c r="B8" s="38" t="s">
        <v>170</v>
      </c>
      <c r="C8" s="23"/>
      <c r="D8" s="23"/>
      <c r="E8" s="23"/>
      <c r="F8" s="23"/>
      <c r="G8" s="23"/>
    </row>
    <row r="9" spans="1:8" ht="89.25">
      <c r="A9" s="27">
        <v>4</v>
      </c>
      <c r="B9" s="38" t="s">
        <v>171</v>
      </c>
      <c r="C9" s="23"/>
      <c r="D9" s="23"/>
      <c r="E9" s="23"/>
      <c r="F9" s="23"/>
      <c r="G9" s="23"/>
    </row>
    <row r="10" spans="1:8" ht="63.75">
      <c r="A10" s="27">
        <v>5</v>
      </c>
      <c r="B10" s="38" t="s">
        <v>172</v>
      </c>
      <c r="C10" s="23"/>
      <c r="D10" s="23"/>
      <c r="E10" s="23"/>
      <c r="F10" s="23"/>
      <c r="G10" s="23"/>
    </row>
    <row r="11" spans="1:8">
      <c r="A11" s="530" t="s">
        <v>41</v>
      </c>
      <c r="B11" s="531"/>
      <c r="C11" s="52">
        <f>SUM(C6:C10)</f>
        <v>0</v>
      </c>
      <c r="D11" s="52">
        <f t="shared" ref="D11:F11" si="0">SUM(D6:D10)</f>
        <v>0</v>
      </c>
      <c r="E11" s="52">
        <f t="shared" si="0"/>
        <v>0</v>
      </c>
      <c r="F11" s="52">
        <f t="shared" si="0"/>
        <v>0</v>
      </c>
      <c r="G11" s="53"/>
    </row>
  </sheetData>
  <sheetProtection algorithmName="SHA-512" hashValue="o4RelnZeIGoMpu30TwZodUGTR/dcpS+nlgrh+9Yl5hZTC4zlbzp+zKmQhsj65QZdnADv6sFxa8b/roHjKfxJQg==" saltValue="mDYRDvbmBXkyTdn2iBcLkg==" spinCount="100000" sheet="1" objects="1" scenarios="1"/>
  <mergeCells count="5">
    <mergeCell ref="A3:A4"/>
    <mergeCell ref="B3:B4"/>
    <mergeCell ref="C3:F3"/>
    <mergeCell ref="G3:G4"/>
    <mergeCell ref="A11:B11"/>
  </mergeCells>
  <hyperlinks>
    <hyperlink ref="H1" location="'Daftar Tabel'!A1" display="&lt;&lt;&lt; Daftar Tabel"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Z205"/>
  <sheetViews>
    <sheetView workbookViewId="0">
      <pane xSplit="1" ySplit="5" topLeftCell="B8" activePane="bottomRight" state="frozen"/>
      <selection activeCell="O19" sqref="O19"/>
      <selection pane="topRight" activeCell="O19" sqref="O19"/>
      <selection pane="bottomLeft" activeCell="O19" sqref="O19"/>
      <selection pane="bottomRight" activeCell="J104" sqref="J104"/>
    </sheetView>
  </sheetViews>
  <sheetFormatPr defaultColWidth="8.85546875" defaultRowHeight="15"/>
  <cols>
    <col min="1" max="1" width="5.5703125" style="3" customWidth="1"/>
    <col min="2" max="2" width="31.28515625" style="3" customWidth="1"/>
    <col min="3" max="3" width="29.42578125" style="3" customWidth="1"/>
    <col min="4" max="4" width="25.85546875" style="3" customWidth="1"/>
    <col min="5" max="5" width="33.7109375" style="3" customWidth="1"/>
    <col min="6" max="6" width="12.5703125" style="3" customWidth="1"/>
    <col min="7" max="7" width="14.5703125" style="3" bestFit="1" customWidth="1"/>
    <col min="8" max="16384" width="8.85546875" style="3"/>
  </cols>
  <sheetData>
    <row r="1" spans="1:26">
      <c r="A1" s="31" t="s">
        <v>173</v>
      </c>
      <c r="G1" s="20" t="s">
        <v>14</v>
      </c>
    </row>
    <row r="2" spans="1:26">
      <c r="A2" s="31"/>
    </row>
    <row r="3" spans="1:26">
      <c r="A3" s="43" t="s">
        <v>174</v>
      </c>
    </row>
    <row r="4" spans="1:26" customFormat="1" ht="39.75" customHeight="1">
      <c r="A4" s="346" t="s">
        <v>17</v>
      </c>
      <c r="B4" s="356" t="s">
        <v>45</v>
      </c>
      <c r="C4" s="346" t="s">
        <v>175</v>
      </c>
      <c r="D4" s="346" t="s">
        <v>176</v>
      </c>
      <c r="E4" s="346" t="s">
        <v>177</v>
      </c>
      <c r="F4" s="346" t="s">
        <v>159</v>
      </c>
      <c r="G4" s="72"/>
      <c r="H4" s="72"/>
      <c r="I4" s="72"/>
      <c r="J4" s="72"/>
      <c r="K4" s="72"/>
      <c r="L4" s="72"/>
      <c r="M4" s="72"/>
      <c r="N4" s="72"/>
      <c r="O4" s="72"/>
      <c r="P4" s="72"/>
      <c r="Q4" s="72"/>
      <c r="R4" s="72"/>
      <c r="S4" s="72"/>
      <c r="T4" s="72"/>
      <c r="U4" s="72"/>
      <c r="V4" s="72"/>
      <c r="W4" s="72"/>
      <c r="X4" s="72"/>
      <c r="Y4" s="72"/>
      <c r="Z4" s="72"/>
    </row>
    <row r="5" spans="1:26" customFormat="1" ht="14.25" customHeight="1">
      <c r="A5" s="357">
        <v>1</v>
      </c>
      <c r="B5" s="357">
        <v>2</v>
      </c>
      <c r="C5" s="357">
        <v>3</v>
      </c>
      <c r="D5" s="357">
        <v>4</v>
      </c>
      <c r="E5" s="357">
        <v>5</v>
      </c>
      <c r="F5" s="357">
        <v>6</v>
      </c>
      <c r="G5" s="72"/>
      <c r="H5" s="72"/>
      <c r="I5" s="72"/>
      <c r="J5" s="72"/>
      <c r="K5" s="72"/>
      <c r="L5" s="72"/>
      <c r="M5" s="72"/>
      <c r="N5" s="72"/>
      <c r="O5" s="72"/>
      <c r="P5" s="72"/>
      <c r="Q5" s="72"/>
      <c r="R5" s="72"/>
      <c r="S5" s="72"/>
      <c r="T5" s="72"/>
      <c r="U5" s="72"/>
      <c r="V5" s="72"/>
      <c r="W5" s="72"/>
      <c r="X5" s="72"/>
      <c r="Y5" s="72"/>
      <c r="Z5" s="72"/>
    </row>
    <row r="6" spans="1:26" customFormat="1" ht="37.5" customHeight="1">
      <c r="A6" s="320">
        <v>1</v>
      </c>
      <c r="B6" s="359"/>
      <c r="C6" s="359"/>
      <c r="D6" s="360"/>
      <c r="E6" s="360"/>
      <c r="F6" s="323"/>
      <c r="G6" s="72"/>
      <c r="H6" s="525" t="s">
        <v>1079</v>
      </c>
      <c r="I6" s="474"/>
      <c r="J6" s="474"/>
      <c r="K6" s="474"/>
      <c r="L6" s="474"/>
      <c r="M6" s="474"/>
      <c r="N6" s="72"/>
      <c r="O6" s="72"/>
      <c r="P6" s="72"/>
      <c r="Q6" s="72"/>
      <c r="R6" s="72"/>
      <c r="S6" s="72"/>
      <c r="T6" s="72"/>
      <c r="U6" s="72"/>
      <c r="V6" s="72"/>
      <c r="W6" s="72"/>
      <c r="X6" s="72"/>
      <c r="Y6" s="72"/>
      <c r="Z6" s="72"/>
    </row>
    <row r="7" spans="1:26" customFormat="1" ht="37.5" customHeight="1">
      <c r="A7" s="320">
        <v>2</v>
      </c>
      <c r="B7" s="359"/>
      <c r="C7" s="359"/>
      <c r="D7" s="360"/>
      <c r="E7" s="360"/>
      <c r="F7" s="323"/>
      <c r="G7" s="72"/>
      <c r="H7" s="526" t="s">
        <v>1107</v>
      </c>
      <c r="I7" s="484"/>
      <c r="J7" s="484"/>
      <c r="K7" s="484"/>
      <c r="L7" s="484"/>
      <c r="M7" s="72">
        <f>COUNTIFS(B6:B994,"&lt;&gt;",D6:D994,"&lt;&gt;",F6:F994,"&lt;&gt;",E6:E994,"&lt;&gt;")</f>
        <v>0</v>
      </c>
      <c r="N7" s="72"/>
      <c r="O7" s="72"/>
      <c r="P7" s="72"/>
      <c r="Q7" s="72"/>
      <c r="R7" s="72"/>
      <c r="S7" s="72"/>
      <c r="T7" s="72"/>
      <c r="U7" s="72"/>
      <c r="V7" s="72"/>
      <c r="W7" s="72"/>
      <c r="X7" s="72"/>
      <c r="Y7" s="72"/>
      <c r="Z7" s="72"/>
    </row>
    <row r="8" spans="1:26" customFormat="1" ht="37.5" customHeight="1">
      <c r="A8" s="320">
        <v>3</v>
      </c>
      <c r="B8" s="359"/>
      <c r="C8" s="361"/>
      <c r="D8" s="360"/>
      <c r="E8" s="360"/>
      <c r="F8" s="323"/>
      <c r="G8" s="72"/>
      <c r="H8" s="72"/>
      <c r="I8" s="72"/>
      <c r="J8" s="72"/>
      <c r="K8" s="72"/>
      <c r="L8" s="72"/>
      <c r="M8" s="72"/>
      <c r="N8" s="72"/>
      <c r="O8" s="72"/>
      <c r="P8" s="72"/>
      <c r="Q8" s="72"/>
      <c r="R8" s="72"/>
      <c r="S8" s="72"/>
      <c r="T8" s="72"/>
      <c r="U8" s="72"/>
      <c r="V8" s="72"/>
      <c r="W8" s="72"/>
      <c r="X8" s="72"/>
      <c r="Y8" s="72"/>
      <c r="Z8" s="72"/>
    </row>
    <row r="9" spans="1:26" customFormat="1" ht="37.5" customHeight="1">
      <c r="A9" s="320">
        <v>4</v>
      </c>
      <c r="B9" s="359"/>
      <c r="C9" s="362"/>
      <c r="D9" s="360"/>
      <c r="E9" s="360"/>
      <c r="F9" s="363"/>
      <c r="G9" s="72"/>
      <c r="H9" s="72"/>
      <c r="I9" s="72"/>
      <c r="J9" s="72"/>
      <c r="K9" s="72"/>
      <c r="L9" s="72"/>
      <c r="M9" s="72"/>
      <c r="N9" s="72"/>
      <c r="O9" s="72"/>
      <c r="P9" s="72"/>
      <c r="Q9" s="72"/>
      <c r="R9" s="72"/>
      <c r="S9" s="72"/>
      <c r="T9" s="72"/>
      <c r="U9" s="72"/>
      <c r="V9" s="72"/>
      <c r="W9" s="72"/>
      <c r="X9" s="72"/>
      <c r="Y9" s="72"/>
      <c r="Z9" s="72"/>
    </row>
    <row r="10" spans="1:26" customFormat="1" ht="37.5" customHeight="1">
      <c r="A10" s="320">
        <v>5</v>
      </c>
      <c r="B10" s="359"/>
      <c r="C10" s="364"/>
      <c r="D10" s="360"/>
      <c r="E10" s="360"/>
      <c r="F10" s="365"/>
      <c r="G10" s="72"/>
      <c r="H10" s="72"/>
      <c r="I10" s="72"/>
      <c r="J10" s="72"/>
      <c r="K10" s="72"/>
      <c r="L10" s="72"/>
      <c r="M10" s="72"/>
      <c r="N10" s="72"/>
      <c r="O10" s="72"/>
      <c r="P10" s="72"/>
      <c r="Q10" s="72"/>
      <c r="R10" s="72"/>
      <c r="S10" s="72"/>
      <c r="T10" s="72"/>
      <c r="U10" s="72"/>
      <c r="V10" s="72"/>
      <c r="W10" s="72"/>
      <c r="X10" s="72"/>
      <c r="Y10" s="72"/>
      <c r="Z10" s="72"/>
    </row>
    <row r="11" spans="1:26" customFormat="1" ht="37.5" customHeight="1">
      <c r="A11" s="320">
        <v>6</v>
      </c>
      <c r="B11" s="359"/>
      <c r="C11" s="364"/>
      <c r="D11" s="360"/>
      <c r="E11" s="360"/>
      <c r="F11" s="365"/>
      <c r="G11" s="72"/>
      <c r="H11" s="72"/>
      <c r="I11" s="72"/>
      <c r="J11" s="72"/>
      <c r="K11" s="72"/>
      <c r="L11" s="72"/>
      <c r="M11" s="72"/>
      <c r="N11" s="72"/>
      <c r="O11" s="72"/>
      <c r="P11" s="72"/>
      <c r="Q11" s="72"/>
      <c r="R11" s="72"/>
      <c r="S11" s="72"/>
      <c r="T11" s="72"/>
      <c r="U11" s="72"/>
      <c r="V11" s="72"/>
      <c r="W11" s="72"/>
      <c r="X11" s="72"/>
      <c r="Y11" s="72"/>
      <c r="Z11" s="72"/>
    </row>
    <row r="12" spans="1:26" customFormat="1" ht="37.5" customHeight="1">
      <c r="A12" s="320">
        <v>7</v>
      </c>
      <c r="B12" s="359"/>
      <c r="C12" s="366"/>
      <c r="D12" s="360"/>
      <c r="E12" s="360"/>
      <c r="F12" s="327"/>
      <c r="G12" s="72"/>
      <c r="H12" s="72"/>
      <c r="I12" s="72"/>
      <c r="J12" s="72"/>
      <c r="K12" s="72"/>
      <c r="L12" s="72"/>
      <c r="M12" s="72"/>
      <c r="N12" s="72"/>
      <c r="O12" s="72"/>
      <c r="P12" s="72"/>
      <c r="Q12" s="72"/>
      <c r="R12" s="72"/>
      <c r="S12" s="72"/>
      <c r="T12" s="72"/>
      <c r="U12" s="72"/>
      <c r="V12" s="72"/>
      <c r="W12" s="72"/>
      <c r="X12" s="72"/>
      <c r="Y12" s="72"/>
      <c r="Z12" s="72"/>
    </row>
    <row r="13" spans="1:26" customFormat="1" ht="37.5" customHeight="1">
      <c r="A13" s="320">
        <v>8</v>
      </c>
      <c r="B13" s="359"/>
      <c r="C13" s="366"/>
      <c r="D13" s="360"/>
      <c r="E13" s="360"/>
      <c r="F13" s="327"/>
      <c r="G13" s="72"/>
      <c r="H13" s="72"/>
      <c r="I13" s="72"/>
      <c r="J13" s="72"/>
      <c r="K13" s="72"/>
      <c r="L13" s="72"/>
      <c r="M13" s="72"/>
      <c r="N13" s="72"/>
      <c r="O13" s="72"/>
      <c r="P13" s="72"/>
      <c r="Q13" s="72"/>
      <c r="R13" s="72"/>
      <c r="S13" s="72"/>
      <c r="T13" s="72"/>
      <c r="U13" s="72"/>
      <c r="V13" s="72"/>
      <c r="W13" s="72"/>
      <c r="X13" s="72"/>
      <c r="Y13" s="72"/>
      <c r="Z13" s="72"/>
    </row>
    <row r="14" spans="1:26" customFormat="1" ht="37.5" customHeight="1">
      <c r="A14" s="320">
        <v>9</v>
      </c>
      <c r="B14" s="359"/>
      <c r="C14" s="366"/>
      <c r="D14" s="360"/>
      <c r="E14" s="360"/>
      <c r="F14" s="327"/>
      <c r="G14" s="72"/>
      <c r="H14" s="72"/>
      <c r="I14" s="72"/>
      <c r="J14" s="72"/>
      <c r="K14" s="72"/>
      <c r="L14" s="72"/>
      <c r="M14" s="72"/>
      <c r="N14" s="72"/>
      <c r="O14" s="72"/>
      <c r="P14" s="72"/>
      <c r="Q14" s="72"/>
      <c r="R14" s="72"/>
      <c r="S14" s="72"/>
      <c r="T14" s="72"/>
      <c r="U14" s="72"/>
      <c r="V14" s="72"/>
      <c r="W14" s="72"/>
      <c r="X14" s="72"/>
      <c r="Y14" s="72"/>
      <c r="Z14" s="72"/>
    </row>
    <row r="15" spans="1:26" customFormat="1" ht="37.5" customHeight="1">
      <c r="A15" s="320">
        <v>10</v>
      </c>
      <c r="B15" s="359"/>
      <c r="C15" s="359"/>
      <c r="D15" s="360"/>
      <c r="E15" s="360"/>
      <c r="F15" s="323"/>
      <c r="G15" s="72"/>
      <c r="H15" s="72"/>
      <c r="I15" s="72"/>
      <c r="J15" s="72"/>
      <c r="K15" s="72"/>
      <c r="L15" s="72"/>
      <c r="M15" s="72"/>
      <c r="N15" s="72"/>
      <c r="O15" s="72"/>
      <c r="P15" s="72"/>
      <c r="Q15" s="72"/>
      <c r="R15" s="72"/>
      <c r="S15" s="72"/>
      <c r="T15" s="72"/>
      <c r="U15" s="72"/>
      <c r="V15" s="72"/>
      <c r="W15" s="72"/>
      <c r="X15" s="72"/>
      <c r="Y15" s="72"/>
      <c r="Z15" s="72"/>
    </row>
    <row r="16" spans="1:26" customFormat="1" ht="37.5" customHeight="1">
      <c r="A16" s="320">
        <v>11</v>
      </c>
      <c r="B16" s="359"/>
      <c r="C16" s="359"/>
      <c r="D16" s="360"/>
      <c r="E16" s="360"/>
      <c r="F16" s="323"/>
      <c r="G16" s="72"/>
      <c r="H16" s="72"/>
      <c r="I16" s="72"/>
      <c r="J16" s="72"/>
      <c r="K16" s="72"/>
      <c r="L16" s="72"/>
      <c r="M16" s="72"/>
      <c r="N16" s="72"/>
      <c r="O16" s="72"/>
      <c r="P16" s="72"/>
      <c r="Q16" s="72"/>
      <c r="R16" s="72"/>
      <c r="S16" s="72"/>
      <c r="T16" s="72"/>
      <c r="U16" s="72"/>
      <c r="V16" s="72"/>
      <c r="W16" s="72"/>
      <c r="X16" s="72"/>
      <c r="Y16" s="72"/>
      <c r="Z16" s="72"/>
    </row>
    <row r="17" spans="1:26" customFormat="1" ht="37.5" customHeight="1">
      <c r="A17" s="320">
        <v>12</v>
      </c>
      <c r="B17" s="359"/>
      <c r="C17" s="361"/>
      <c r="D17" s="360"/>
      <c r="E17" s="360"/>
      <c r="F17" s="323"/>
      <c r="G17" s="72"/>
      <c r="H17" s="72"/>
      <c r="I17" s="72"/>
      <c r="J17" s="72"/>
      <c r="K17" s="72"/>
      <c r="L17" s="72"/>
      <c r="M17" s="72"/>
      <c r="N17" s="72"/>
      <c r="O17" s="72"/>
      <c r="P17" s="72"/>
      <c r="Q17" s="72"/>
      <c r="R17" s="72"/>
      <c r="S17" s="72"/>
      <c r="T17" s="72"/>
      <c r="U17" s="72"/>
      <c r="V17" s="72"/>
      <c r="W17" s="72"/>
      <c r="X17" s="72"/>
      <c r="Y17" s="72"/>
      <c r="Z17" s="72"/>
    </row>
    <row r="18" spans="1:26" customFormat="1" ht="37.5" customHeight="1">
      <c r="A18" s="320">
        <v>13</v>
      </c>
      <c r="B18" s="359"/>
      <c r="C18" s="362"/>
      <c r="D18" s="360"/>
      <c r="E18" s="360"/>
      <c r="F18" s="363"/>
      <c r="G18" s="72"/>
      <c r="H18" s="72"/>
      <c r="I18" s="72"/>
      <c r="J18" s="72"/>
      <c r="K18" s="72"/>
      <c r="L18" s="72"/>
      <c r="M18" s="72"/>
      <c r="N18" s="72"/>
      <c r="O18" s="72"/>
      <c r="P18" s="72"/>
      <c r="Q18" s="72"/>
      <c r="R18" s="72"/>
      <c r="S18" s="72"/>
      <c r="T18" s="72"/>
      <c r="U18" s="72"/>
      <c r="V18" s="72"/>
      <c r="W18" s="72"/>
      <c r="X18" s="72"/>
      <c r="Y18" s="72"/>
      <c r="Z18" s="72"/>
    </row>
    <row r="19" spans="1:26" customFormat="1" ht="37.5" customHeight="1">
      <c r="A19" s="320">
        <v>14</v>
      </c>
      <c r="B19" s="359"/>
      <c r="C19" s="364"/>
      <c r="D19" s="360"/>
      <c r="E19" s="360"/>
      <c r="F19" s="365"/>
      <c r="G19" s="72"/>
      <c r="H19" s="72"/>
      <c r="I19" s="72"/>
      <c r="J19" s="72"/>
      <c r="K19" s="72"/>
      <c r="L19" s="72"/>
      <c r="M19" s="72"/>
      <c r="N19" s="72"/>
      <c r="O19" s="72">
        <v>0</v>
      </c>
      <c r="P19" s="72"/>
      <c r="Q19" s="72"/>
      <c r="R19" s="72"/>
      <c r="S19" s="72"/>
      <c r="T19" s="72"/>
      <c r="U19" s="72"/>
      <c r="V19" s="72"/>
      <c r="W19" s="72"/>
      <c r="X19" s="72"/>
      <c r="Y19" s="72"/>
      <c r="Z19" s="72"/>
    </row>
    <row r="20" spans="1:26" customFormat="1" ht="37.5" customHeight="1">
      <c r="A20" s="320">
        <v>15</v>
      </c>
      <c r="B20" s="359"/>
      <c r="C20" s="364"/>
      <c r="D20" s="360"/>
      <c r="E20" s="360"/>
      <c r="F20" s="365"/>
      <c r="G20" s="72"/>
      <c r="H20" s="72"/>
      <c r="I20" s="72"/>
      <c r="J20" s="72"/>
      <c r="K20" s="72"/>
      <c r="L20" s="72"/>
      <c r="M20" s="72"/>
      <c r="N20" s="72"/>
      <c r="O20" s="72"/>
      <c r="P20" s="72"/>
      <c r="Q20" s="72"/>
      <c r="R20" s="72"/>
      <c r="S20" s="72"/>
      <c r="T20" s="72"/>
      <c r="U20" s="72"/>
      <c r="V20" s="72"/>
      <c r="W20" s="72"/>
      <c r="X20" s="72"/>
      <c r="Y20" s="72"/>
      <c r="Z20" s="72"/>
    </row>
    <row r="21" spans="1:26" customFormat="1" ht="37.5" customHeight="1">
      <c r="A21" s="320">
        <v>16</v>
      </c>
      <c r="B21" s="359"/>
      <c r="C21" s="366"/>
      <c r="D21" s="360"/>
      <c r="E21" s="360"/>
      <c r="F21" s="327"/>
      <c r="G21" s="72"/>
      <c r="H21" s="72"/>
      <c r="I21" s="72"/>
      <c r="J21" s="72"/>
      <c r="K21" s="72"/>
      <c r="L21" s="72"/>
      <c r="M21" s="72"/>
      <c r="N21" s="72"/>
      <c r="O21" s="72"/>
      <c r="P21" s="72"/>
      <c r="Q21" s="72"/>
      <c r="R21" s="72"/>
      <c r="S21" s="72"/>
      <c r="T21" s="72"/>
      <c r="U21" s="72"/>
      <c r="V21" s="72"/>
      <c r="W21" s="72"/>
      <c r="X21" s="72"/>
      <c r="Y21" s="72"/>
      <c r="Z21" s="72"/>
    </row>
    <row r="22" spans="1:26" customFormat="1" ht="37.5" customHeight="1">
      <c r="A22" s="320">
        <v>17</v>
      </c>
      <c r="B22" s="359"/>
      <c r="C22" s="366"/>
      <c r="D22" s="360"/>
      <c r="E22" s="360"/>
      <c r="F22" s="327"/>
      <c r="G22" s="72"/>
      <c r="H22" s="72"/>
      <c r="I22" s="72"/>
      <c r="J22" s="72"/>
      <c r="K22" s="72"/>
      <c r="L22" s="72"/>
      <c r="M22" s="72"/>
      <c r="N22" s="72"/>
      <c r="O22" s="72"/>
      <c r="P22" s="72"/>
      <c r="Q22" s="72"/>
      <c r="R22" s="72"/>
      <c r="S22" s="72"/>
      <c r="T22" s="72"/>
      <c r="U22" s="72"/>
      <c r="V22" s="72"/>
      <c r="W22" s="72"/>
      <c r="X22" s="72"/>
      <c r="Y22" s="72"/>
      <c r="Z22" s="72"/>
    </row>
    <row r="23" spans="1:26" customFormat="1" ht="37.5" customHeight="1">
      <c r="A23" s="320">
        <v>18</v>
      </c>
      <c r="B23" s="359"/>
      <c r="C23" s="366"/>
      <c r="D23" s="360"/>
      <c r="E23" s="360"/>
      <c r="F23" s="327"/>
      <c r="G23" s="72"/>
      <c r="H23" s="72"/>
      <c r="I23" s="72"/>
      <c r="J23" s="72"/>
      <c r="K23" s="72"/>
      <c r="L23" s="72"/>
      <c r="M23" s="72"/>
      <c r="N23" s="72"/>
      <c r="O23" s="72"/>
      <c r="P23" s="72"/>
      <c r="Q23" s="72"/>
      <c r="R23" s="72"/>
      <c r="S23" s="72"/>
      <c r="T23" s="72"/>
      <c r="U23" s="72"/>
      <c r="V23" s="72"/>
      <c r="W23" s="72"/>
      <c r="X23" s="72"/>
      <c r="Y23" s="72"/>
      <c r="Z23" s="72"/>
    </row>
    <row r="24" spans="1:26" customFormat="1" ht="37.5" customHeight="1">
      <c r="A24" s="320">
        <v>19</v>
      </c>
      <c r="B24" s="359"/>
      <c r="C24" s="359"/>
      <c r="D24" s="360"/>
      <c r="E24" s="360"/>
      <c r="F24" s="323"/>
      <c r="G24" s="72"/>
      <c r="H24" s="72"/>
      <c r="I24" s="72"/>
      <c r="J24" s="72"/>
      <c r="K24" s="72"/>
      <c r="L24" s="72"/>
      <c r="M24" s="72"/>
      <c r="N24" s="72"/>
      <c r="O24" s="72"/>
      <c r="P24" s="72"/>
      <c r="Q24" s="72"/>
      <c r="R24" s="72"/>
      <c r="S24" s="72"/>
      <c r="T24" s="72"/>
      <c r="U24" s="72"/>
      <c r="V24" s="72"/>
      <c r="W24" s="72"/>
      <c r="X24" s="72"/>
      <c r="Y24" s="72"/>
      <c r="Z24" s="72"/>
    </row>
    <row r="25" spans="1:26" customFormat="1" ht="37.5" customHeight="1">
      <c r="A25" s="320">
        <v>20</v>
      </c>
      <c r="B25" s="359"/>
      <c r="C25" s="359"/>
      <c r="D25" s="360"/>
      <c r="E25" s="360"/>
      <c r="F25" s="323"/>
      <c r="G25" s="72"/>
      <c r="H25" s="72"/>
      <c r="I25" s="72"/>
      <c r="J25" s="72"/>
      <c r="K25" s="72"/>
      <c r="L25" s="72"/>
      <c r="M25" s="72"/>
      <c r="N25" s="72"/>
      <c r="O25" s="72"/>
      <c r="P25" s="72"/>
      <c r="Q25" s="72"/>
      <c r="R25" s="72"/>
      <c r="S25" s="72"/>
      <c r="T25" s="72"/>
      <c r="U25" s="72"/>
      <c r="V25" s="72"/>
      <c r="W25" s="72"/>
      <c r="X25" s="72"/>
      <c r="Y25" s="72"/>
      <c r="Z25" s="72"/>
    </row>
    <row r="26" spans="1:26" customFormat="1" ht="37.5" customHeight="1">
      <c r="A26" s="320">
        <v>21</v>
      </c>
      <c r="B26" s="359"/>
      <c r="C26" s="361"/>
      <c r="D26" s="360"/>
      <c r="E26" s="360"/>
      <c r="F26" s="323"/>
      <c r="G26" s="72"/>
      <c r="H26" s="72"/>
      <c r="I26" s="72"/>
      <c r="J26" s="72"/>
      <c r="K26" s="72"/>
      <c r="L26" s="72"/>
      <c r="M26" s="72"/>
      <c r="N26" s="72"/>
      <c r="O26" s="72"/>
      <c r="P26" s="72"/>
      <c r="Q26" s="72"/>
      <c r="R26" s="72"/>
      <c r="S26" s="72"/>
      <c r="T26" s="72"/>
      <c r="U26" s="72"/>
      <c r="V26" s="72"/>
      <c r="W26" s="72"/>
      <c r="X26" s="72"/>
      <c r="Y26" s="72"/>
      <c r="Z26" s="72"/>
    </row>
    <row r="27" spans="1:26" customFormat="1" ht="37.5" customHeight="1">
      <c r="A27" s="320">
        <v>22</v>
      </c>
      <c r="B27" s="359"/>
      <c r="C27" s="362"/>
      <c r="D27" s="360"/>
      <c r="E27" s="360"/>
      <c r="F27" s="363"/>
      <c r="G27" s="72"/>
      <c r="H27" s="72"/>
      <c r="I27" s="72"/>
      <c r="J27" s="72"/>
      <c r="K27" s="72"/>
      <c r="L27" s="72"/>
      <c r="M27" s="72"/>
      <c r="N27" s="72"/>
      <c r="O27" s="72"/>
      <c r="P27" s="72"/>
      <c r="Q27" s="72"/>
      <c r="R27" s="72"/>
      <c r="S27" s="72"/>
      <c r="T27" s="72"/>
      <c r="U27" s="72"/>
      <c r="V27" s="72"/>
      <c r="W27" s="72"/>
      <c r="X27" s="72"/>
      <c r="Y27" s="72"/>
      <c r="Z27" s="72"/>
    </row>
    <row r="28" spans="1:26" customFormat="1" ht="37.5" customHeight="1">
      <c r="A28" s="320">
        <v>23</v>
      </c>
      <c r="B28" s="359"/>
      <c r="C28" s="364"/>
      <c r="D28" s="360"/>
      <c r="E28" s="360"/>
      <c r="F28" s="365"/>
      <c r="G28" s="72"/>
      <c r="H28" s="72"/>
      <c r="I28" s="72"/>
      <c r="J28" s="72"/>
      <c r="K28" s="72"/>
      <c r="L28" s="72"/>
      <c r="M28" s="72"/>
      <c r="N28" s="72"/>
      <c r="O28" s="72"/>
      <c r="P28" s="72"/>
      <c r="Q28" s="72"/>
      <c r="R28" s="72"/>
      <c r="S28" s="72"/>
      <c r="T28" s="72"/>
      <c r="U28" s="72"/>
      <c r="V28" s="72"/>
      <c r="W28" s="72"/>
      <c r="X28" s="72"/>
      <c r="Y28" s="72"/>
      <c r="Z28" s="72"/>
    </row>
    <row r="29" spans="1:26" customFormat="1" ht="37.5" customHeight="1">
      <c r="A29" s="320">
        <v>24</v>
      </c>
      <c r="B29" s="359"/>
      <c r="C29" s="364"/>
      <c r="D29" s="360"/>
      <c r="E29" s="360"/>
      <c r="F29" s="365"/>
      <c r="G29" s="72"/>
      <c r="H29" s="72"/>
      <c r="I29" s="72"/>
      <c r="J29" s="72"/>
      <c r="K29" s="72"/>
      <c r="L29" s="72"/>
      <c r="M29" s="72"/>
      <c r="N29" s="72"/>
      <c r="O29" s="72"/>
      <c r="P29" s="72"/>
      <c r="Q29" s="72"/>
      <c r="R29" s="72"/>
      <c r="S29" s="72"/>
      <c r="T29" s="72"/>
      <c r="U29" s="72"/>
      <c r="V29" s="72"/>
      <c r="W29" s="72"/>
      <c r="X29" s="72"/>
      <c r="Y29" s="72"/>
      <c r="Z29" s="72"/>
    </row>
    <row r="30" spans="1:26" customFormat="1" ht="37.5" customHeight="1">
      <c r="A30" s="320">
        <v>25</v>
      </c>
      <c r="B30" s="359"/>
      <c r="C30" s="366"/>
      <c r="D30" s="360"/>
      <c r="E30" s="360"/>
      <c r="F30" s="327"/>
      <c r="G30" s="72"/>
      <c r="H30" s="72"/>
      <c r="I30" s="72"/>
      <c r="J30" s="72"/>
      <c r="K30" s="72"/>
      <c r="L30" s="72"/>
      <c r="M30" s="72"/>
      <c r="N30" s="72"/>
      <c r="O30" s="72"/>
      <c r="P30" s="72"/>
      <c r="Q30" s="72"/>
      <c r="R30" s="72"/>
      <c r="S30" s="72"/>
      <c r="T30" s="72"/>
      <c r="U30" s="72"/>
      <c r="V30" s="72"/>
      <c r="W30" s="72"/>
      <c r="X30" s="72"/>
      <c r="Y30" s="72"/>
      <c r="Z30" s="72"/>
    </row>
    <row r="31" spans="1:26" customFormat="1" ht="37.5" customHeight="1">
      <c r="A31" s="320">
        <v>26</v>
      </c>
      <c r="B31" s="359"/>
      <c r="C31" s="366"/>
      <c r="D31" s="360"/>
      <c r="E31" s="360"/>
      <c r="F31" s="327"/>
      <c r="G31" s="72"/>
      <c r="H31" s="72"/>
      <c r="I31" s="72"/>
      <c r="J31" s="72"/>
      <c r="K31" s="72"/>
      <c r="L31" s="72"/>
      <c r="M31" s="72"/>
      <c r="N31" s="72"/>
      <c r="O31" s="72"/>
      <c r="P31" s="72"/>
      <c r="Q31" s="72"/>
      <c r="R31" s="72"/>
      <c r="S31" s="72"/>
      <c r="T31" s="72"/>
      <c r="U31" s="72"/>
      <c r="V31" s="72"/>
      <c r="W31" s="72"/>
      <c r="X31" s="72"/>
      <c r="Y31" s="72"/>
      <c r="Z31" s="72"/>
    </row>
    <row r="32" spans="1:26" customFormat="1" ht="37.5" customHeight="1">
      <c r="A32" s="320">
        <v>27</v>
      </c>
      <c r="B32" s="359"/>
      <c r="C32" s="366"/>
      <c r="D32" s="360"/>
      <c r="E32" s="360"/>
      <c r="F32" s="327"/>
      <c r="G32" s="72"/>
      <c r="H32" s="72"/>
      <c r="I32" s="72"/>
      <c r="J32" s="72"/>
      <c r="K32" s="72"/>
      <c r="L32" s="72"/>
      <c r="M32" s="72"/>
      <c r="N32" s="72"/>
      <c r="O32" s="72"/>
      <c r="P32" s="72"/>
      <c r="Q32" s="72"/>
      <c r="R32" s="72"/>
      <c r="S32" s="72"/>
      <c r="T32" s="72"/>
      <c r="U32" s="72"/>
      <c r="V32" s="72"/>
      <c r="W32" s="72"/>
      <c r="X32" s="72"/>
      <c r="Y32" s="72"/>
      <c r="Z32" s="72"/>
    </row>
    <row r="33" spans="1:26" customFormat="1" ht="37.5" customHeight="1">
      <c r="A33" s="320">
        <v>28</v>
      </c>
      <c r="B33" s="359"/>
      <c r="C33" s="359"/>
      <c r="D33" s="360"/>
      <c r="E33" s="360"/>
      <c r="F33" s="323"/>
      <c r="G33" s="72"/>
      <c r="H33" s="72"/>
      <c r="I33" s="72"/>
      <c r="J33" s="72"/>
      <c r="K33" s="72"/>
      <c r="L33" s="72"/>
      <c r="M33" s="72"/>
      <c r="N33" s="72"/>
      <c r="O33" s="72"/>
      <c r="P33" s="72"/>
      <c r="Q33" s="72"/>
      <c r="R33" s="72"/>
      <c r="S33" s="72"/>
      <c r="T33" s="72"/>
      <c r="U33" s="72"/>
      <c r="V33" s="72"/>
      <c r="W33" s="72"/>
      <c r="X33" s="72"/>
      <c r="Y33" s="72"/>
      <c r="Z33" s="72"/>
    </row>
    <row r="34" spans="1:26" customFormat="1" ht="37.5" customHeight="1">
      <c r="A34" s="320">
        <v>29</v>
      </c>
      <c r="B34" s="359"/>
      <c r="C34" s="359"/>
      <c r="D34" s="360"/>
      <c r="E34" s="360"/>
      <c r="F34" s="323"/>
      <c r="G34" s="72"/>
      <c r="H34" s="72"/>
      <c r="I34" s="72"/>
      <c r="J34" s="72"/>
      <c r="K34" s="72"/>
      <c r="L34" s="72"/>
      <c r="M34" s="72"/>
      <c r="N34" s="72"/>
      <c r="O34" s="72"/>
      <c r="P34" s="72"/>
      <c r="Q34" s="72"/>
      <c r="R34" s="72"/>
      <c r="S34" s="72"/>
      <c r="T34" s="72"/>
      <c r="U34" s="72"/>
      <c r="V34" s="72"/>
      <c r="W34" s="72"/>
      <c r="X34" s="72"/>
      <c r="Y34" s="72"/>
      <c r="Z34" s="72"/>
    </row>
    <row r="35" spans="1:26" customFormat="1" ht="37.5" customHeight="1">
      <c r="A35" s="320">
        <v>30</v>
      </c>
      <c r="B35" s="359"/>
      <c r="C35" s="361"/>
      <c r="D35" s="360"/>
      <c r="E35" s="360"/>
      <c r="F35" s="323"/>
      <c r="G35" s="72"/>
      <c r="H35" s="72"/>
      <c r="I35" s="72"/>
      <c r="J35" s="72"/>
      <c r="K35" s="72"/>
      <c r="L35" s="72"/>
      <c r="M35" s="72"/>
      <c r="N35" s="72"/>
      <c r="O35" s="72"/>
      <c r="P35" s="72"/>
      <c r="Q35" s="72"/>
      <c r="R35" s="72"/>
      <c r="S35" s="72"/>
      <c r="T35" s="72"/>
      <c r="U35" s="72"/>
      <c r="V35" s="72"/>
      <c r="W35" s="72"/>
      <c r="X35" s="72"/>
      <c r="Y35" s="72"/>
      <c r="Z35" s="72"/>
    </row>
    <row r="36" spans="1:26" customFormat="1" ht="37.5" customHeight="1">
      <c r="A36" s="320">
        <v>31</v>
      </c>
      <c r="B36" s="359"/>
      <c r="C36" s="362"/>
      <c r="D36" s="360"/>
      <c r="E36" s="360"/>
      <c r="F36" s="363"/>
      <c r="G36" s="72"/>
      <c r="H36" s="72"/>
      <c r="I36" s="72"/>
      <c r="J36" s="72"/>
      <c r="K36" s="72"/>
      <c r="L36" s="72"/>
      <c r="M36" s="72"/>
      <c r="N36" s="72"/>
      <c r="O36" s="72"/>
      <c r="P36" s="72"/>
      <c r="Q36" s="72"/>
      <c r="R36" s="72"/>
      <c r="S36" s="72"/>
      <c r="T36" s="72"/>
      <c r="U36" s="72"/>
      <c r="V36" s="72"/>
      <c r="W36" s="72"/>
      <c r="X36" s="72"/>
      <c r="Y36" s="72"/>
      <c r="Z36" s="72"/>
    </row>
    <row r="37" spans="1:26" customFormat="1" ht="37.5" customHeight="1">
      <c r="A37" s="320">
        <v>32</v>
      </c>
      <c r="B37" s="359"/>
      <c r="C37" s="364"/>
      <c r="D37" s="360"/>
      <c r="E37" s="360"/>
      <c r="F37" s="365"/>
      <c r="G37" s="72"/>
      <c r="H37" s="72"/>
      <c r="I37" s="72"/>
      <c r="J37" s="72"/>
      <c r="K37" s="72"/>
      <c r="L37" s="72"/>
      <c r="M37" s="72"/>
      <c r="N37" s="72"/>
      <c r="O37" s="72"/>
      <c r="P37" s="72"/>
      <c r="Q37" s="72"/>
      <c r="R37" s="72"/>
      <c r="S37" s="72"/>
      <c r="T37" s="72"/>
      <c r="U37" s="72"/>
      <c r="V37" s="72"/>
      <c r="W37" s="72"/>
      <c r="X37" s="72"/>
      <c r="Y37" s="72"/>
      <c r="Z37" s="72"/>
    </row>
    <row r="38" spans="1:26" customFormat="1" ht="37.5" customHeight="1">
      <c r="A38" s="320">
        <v>33</v>
      </c>
      <c r="B38" s="359"/>
      <c r="C38" s="364"/>
      <c r="D38" s="360"/>
      <c r="E38" s="360"/>
      <c r="F38" s="365"/>
      <c r="G38" s="72"/>
      <c r="H38" s="72"/>
      <c r="I38" s="72"/>
      <c r="J38" s="72"/>
      <c r="K38" s="72"/>
      <c r="L38" s="72"/>
      <c r="M38" s="72"/>
      <c r="N38" s="72"/>
      <c r="O38" s="72"/>
      <c r="P38" s="72"/>
      <c r="Q38" s="72"/>
      <c r="R38" s="72"/>
      <c r="S38" s="72"/>
      <c r="T38" s="72"/>
      <c r="U38" s="72"/>
      <c r="V38" s="72"/>
      <c r="W38" s="72"/>
      <c r="X38" s="72"/>
      <c r="Y38" s="72"/>
      <c r="Z38" s="72"/>
    </row>
    <row r="39" spans="1:26" customFormat="1" ht="37.5" customHeight="1">
      <c r="A39" s="320">
        <v>34</v>
      </c>
      <c r="B39" s="359"/>
      <c r="C39" s="366"/>
      <c r="D39" s="360"/>
      <c r="E39" s="360"/>
      <c r="F39" s="327"/>
      <c r="G39" s="72"/>
      <c r="H39" s="72"/>
      <c r="I39" s="72"/>
      <c r="J39" s="72"/>
      <c r="K39" s="72"/>
      <c r="L39" s="72"/>
      <c r="M39" s="72"/>
      <c r="N39" s="72"/>
      <c r="O39" s="72"/>
      <c r="P39" s="72"/>
      <c r="Q39" s="72"/>
      <c r="R39" s="72"/>
      <c r="S39" s="72"/>
      <c r="T39" s="72"/>
      <c r="U39" s="72"/>
      <c r="V39" s="72"/>
      <c r="W39" s="72"/>
      <c r="X39" s="72"/>
      <c r="Y39" s="72"/>
      <c r="Z39" s="72"/>
    </row>
    <row r="40" spans="1:26" customFormat="1" ht="37.5" customHeight="1">
      <c r="A40" s="320">
        <v>35</v>
      </c>
      <c r="B40" s="359"/>
      <c r="C40" s="366"/>
      <c r="D40" s="360"/>
      <c r="E40" s="360"/>
      <c r="F40" s="327"/>
      <c r="G40" s="72"/>
      <c r="H40" s="72"/>
      <c r="I40" s="72"/>
      <c r="J40" s="72"/>
      <c r="K40" s="72"/>
      <c r="L40" s="72"/>
      <c r="M40" s="72"/>
      <c r="N40" s="72"/>
      <c r="O40" s="72"/>
      <c r="P40" s="72"/>
      <c r="Q40" s="72"/>
      <c r="R40" s="72"/>
      <c r="S40" s="72"/>
      <c r="T40" s="72"/>
      <c r="U40" s="72"/>
      <c r="V40" s="72"/>
      <c r="W40" s="72"/>
      <c r="X40" s="72"/>
      <c r="Y40" s="72"/>
      <c r="Z40" s="72"/>
    </row>
    <row r="41" spans="1:26" customFormat="1" ht="37.5" customHeight="1">
      <c r="A41" s="320">
        <v>36</v>
      </c>
      <c r="B41" s="359"/>
      <c r="C41" s="366"/>
      <c r="D41" s="360"/>
      <c r="E41" s="360"/>
      <c r="F41" s="327"/>
      <c r="G41" s="72"/>
      <c r="H41" s="72"/>
      <c r="I41" s="72"/>
      <c r="J41" s="72"/>
      <c r="K41" s="72"/>
      <c r="L41" s="72"/>
      <c r="M41" s="72"/>
      <c r="N41" s="72"/>
      <c r="O41" s="72"/>
      <c r="P41" s="72"/>
      <c r="Q41" s="72"/>
      <c r="R41" s="72"/>
      <c r="S41" s="72"/>
      <c r="T41" s="72"/>
      <c r="U41" s="72"/>
      <c r="V41" s="72"/>
      <c r="W41" s="72"/>
      <c r="X41" s="72"/>
      <c r="Y41" s="72"/>
      <c r="Z41" s="72"/>
    </row>
    <row r="42" spans="1:26" customFormat="1" ht="37.5" customHeight="1">
      <c r="A42" s="320">
        <v>37</v>
      </c>
      <c r="B42" s="359"/>
      <c r="C42" s="359"/>
      <c r="D42" s="360"/>
      <c r="E42" s="360"/>
      <c r="F42" s="323"/>
      <c r="G42" s="72"/>
      <c r="H42" s="72"/>
      <c r="I42" s="72"/>
      <c r="J42" s="72"/>
      <c r="K42" s="72"/>
      <c r="L42" s="72"/>
      <c r="M42" s="72"/>
      <c r="N42" s="72"/>
      <c r="O42" s="72"/>
      <c r="P42" s="72"/>
      <c r="Q42" s="72"/>
      <c r="R42" s="72"/>
      <c r="S42" s="72"/>
      <c r="T42" s="72"/>
      <c r="U42" s="72"/>
      <c r="V42" s="72"/>
      <c r="W42" s="72"/>
      <c r="X42" s="72"/>
      <c r="Y42" s="72"/>
      <c r="Z42" s="72"/>
    </row>
    <row r="43" spans="1:26" customFormat="1" ht="37.5" customHeight="1">
      <c r="A43" s="320">
        <v>38</v>
      </c>
      <c r="B43" s="359"/>
      <c r="C43" s="359"/>
      <c r="D43" s="360"/>
      <c r="E43" s="360"/>
      <c r="F43" s="323"/>
      <c r="G43" s="72"/>
      <c r="H43" s="72"/>
      <c r="I43" s="72"/>
      <c r="J43" s="72"/>
      <c r="K43" s="72"/>
      <c r="L43" s="72"/>
      <c r="M43" s="72"/>
      <c r="N43" s="72"/>
      <c r="O43" s="72"/>
      <c r="P43" s="72"/>
      <c r="Q43" s="72"/>
      <c r="R43" s="72"/>
      <c r="S43" s="72"/>
      <c r="T43" s="72"/>
      <c r="U43" s="72"/>
      <c r="V43" s="72"/>
      <c r="W43" s="72"/>
      <c r="X43" s="72"/>
      <c r="Y43" s="72"/>
      <c r="Z43" s="72"/>
    </row>
    <row r="44" spans="1:26" customFormat="1" ht="37.5" customHeight="1">
      <c r="A44" s="320">
        <v>39</v>
      </c>
      <c r="B44" s="359"/>
      <c r="C44" s="361"/>
      <c r="D44" s="360"/>
      <c r="E44" s="360"/>
      <c r="F44" s="323"/>
      <c r="G44" s="72"/>
      <c r="H44" s="72"/>
      <c r="I44" s="72"/>
      <c r="J44" s="72"/>
      <c r="K44" s="72"/>
      <c r="L44" s="72"/>
      <c r="M44" s="72"/>
      <c r="N44" s="72"/>
      <c r="O44" s="72"/>
      <c r="P44" s="72"/>
      <c r="Q44" s="72"/>
      <c r="R44" s="72"/>
      <c r="S44" s="72"/>
      <c r="T44" s="72"/>
      <c r="U44" s="72"/>
      <c r="V44" s="72"/>
      <c r="W44" s="72"/>
      <c r="X44" s="72"/>
      <c r="Y44" s="72"/>
      <c r="Z44" s="72"/>
    </row>
    <row r="45" spans="1:26" customFormat="1" ht="37.5" customHeight="1">
      <c r="A45" s="320">
        <v>40</v>
      </c>
      <c r="B45" s="359"/>
      <c r="C45" s="362"/>
      <c r="D45" s="360"/>
      <c r="E45" s="360"/>
      <c r="F45" s="363"/>
      <c r="G45" s="72"/>
      <c r="H45" s="72"/>
      <c r="I45" s="72"/>
      <c r="J45" s="72"/>
      <c r="K45" s="72"/>
      <c r="L45" s="72"/>
      <c r="M45" s="72"/>
      <c r="N45" s="72"/>
      <c r="O45" s="72"/>
      <c r="P45" s="72"/>
      <c r="Q45" s="72"/>
      <c r="R45" s="72"/>
      <c r="S45" s="72"/>
      <c r="T45" s="72"/>
      <c r="U45" s="72"/>
      <c r="V45" s="72"/>
      <c r="W45" s="72"/>
      <c r="X45" s="72"/>
      <c r="Y45" s="72"/>
      <c r="Z45" s="72"/>
    </row>
    <row r="46" spans="1:26" customFormat="1" ht="37.5" customHeight="1">
      <c r="A46" s="320">
        <v>41</v>
      </c>
      <c r="B46" s="359"/>
      <c r="C46" s="364"/>
      <c r="D46" s="360"/>
      <c r="E46" s="360"/>
      <c r="F46" s="365"/>
      <c r="G46" s="72"/>
      <c r="H46" s="72"/>
      <c r="I46" s="72"/>
      <c r="J46" s="72"/>
      <c r="K46" s="72"/>
      <c r="L46" s="72"/>
      <c r="M46" s="72"/>
      <c r="N46" s="72"/>
      <c r="O46" s="72"/>
      <c r="P46" s="72"/>
      <c r="Q46" s="72"/>
      <c r="R46" s="72"/>
      <c r="S46" s="72"/>
      <c r="T46" s="72"/>
      <c r="U46" s="72"/>
      <c r="V46" s="72"/>
      <c r="W46" s="72"/>
      <c r="X46" s="72"/>
      <c r="Y46" s="72"/>
      <c r="Z46" s="72"/>
    </row>
    <row r="47" spans="1:26" customFormat="1" ht="37.5" customHeight="1">
      <c r="A47" s="320">
        <v>42</v>
      </c>
      <c r="B47" s="359"/>
      <c r="C47" s="364"/>
      <c r="D47" s="360"/>
      <c r="E47" s="360"/>
      <c r="F47" s="365"/>
      <c r="G47" s="72"/>
      <c r="H47" s="72"/>
      <c r="I47" s="72"/>
      <c r="J47" s="72"/>
      <c r="K47" s="72"/>
      <c r="L47" s="72"/>
      <c r="M47" s="72"/>
      <c r="N47" s="72"/>
      <c r="O47" s="72"/>
      <c r="P47" s="72"/>
      <c r="Q47" s="72"/>
      <c r="R47" s="72"/>
      <c r="S47" s="72"/>
      <c r="T47" s="72"/>
      <c r="U47" s="72"/>
      <c r="V47" s="72"/>
      <c r="W47" s="72"/>
      <c r="X47" s="72"/>
      <c r="Y47" s="72"/>
      <c r="Z47" s="72"/>
    </row>
    <row r="48" spans="1:26" customFormat="1" ht="37.5" customHeight="1">
      <c r="A48" s="320">
        <v>43</v>
      </c>
      <c r="B48" s="359"/>
      <c r="C48" s="366"/>
      <c r="D48" s="360"/>
      <c r="E48" s="360"/>
      <c r="F48" s="327"/>
      <c r="G48" s="72"/>
      <c r="H48" s="72"/>
      <c r="I48" s="72"/>
      <c r="J48" s="72"/>
      <c r="K48" s="72"/>
      <c r="L48" s="72"/>
      <c r="M48" s="72"/>
      <c r="N48" s="72"/>
      <c r="O48" s="72"/>
      <c r="P48" s="72"/>
      <c r="Q48" s="72"/>
      <c r="R48" s="72"/>
      <c r="S48" s="72"/>
      <c r="T48" s="72"/>
      <c r="U48" s="72"/>
      <c r="V48" s="72"/>
      <c r="W48" s="72"/>
      <c r="X48" s="72"/>
      <c r="Y48" s="72"/>
      <c r="Z48" s="72"/>
    </row>
    <row r="49" spans="1:26" customFormat="1" ht="37.5" customHeight="1">
      <c r="A49" s="320">
        <v>44</v>
      </c>
      <c r="B49" s="359"/>
      <c r="C49" s="366"/>
      <c r="D49" s="360"/>
      <c r="E49" s="360"/>
      <c r="F49" s="327"/>
      <c r="G49" s="72"/>
      <c r="H49" s="72"/>
      <c r="I49" s="72"/>
      <c r="J49" s="72"/>
      <c r="K49" s="72"/>
      <c r="L49" s="72"/>
      <c r="M49" s="72"/>
      <c r="N49" s="72"/>
      <c r="O49" s="72"/>
      <c r="P49" s="72"/>
      <c r="Q49" s="72"/>
      <c r="R49" s="72"/>
      <c r="S49" s="72"/>
      <c r="T49" s="72"/>
      <c r="U49" s="72"/>
      <c r="V49" s="72"/>
      <c r="W49" s="72"/>
      <c r="X49" s="72"/>
      <c r="Y49" s="72"/>
      <c r="Z49" s="72"/>
    </row>
    <row r="50" spans="1:26" customFormat="1" ht="37.5" customHeight="1">
      <c r="A50" s="320">
        <v>45</v>
      </c>
      <c r="B50" s="359"/>
      <c r="C50" s="366"/>
      <c r="D50" s="360"/>
      <c r="E50" s="360"/>
      <c r="F50" s="327"/>
      <c r="G50" s="72"/>
      <c r="H50" s="72"/>
      <c r="I50" s="72"/>
      <c r="J50" s="72"/>
      <c r="K50" s="72"/>
      <c r="L50" s="72"/>
      <c r="M50" s="72"/>
      <c r="N50" s="72"/>
      <c r="O50" s="72"/>
      <c r="P50" s="72"/>
      <c r="Q50" s="72"/>
      <c r="R50" s="72"/>
      <c r="S50" s="72"/>
      <c r="T50" s="72"/>
      <c r="U50" s="72"/>
      <c r="V50" s="72"/>
      <c r="W50" s="72"/>
      <c r="X50" s="72"/>
      <c r="Y50" s="72"/>
      <c r="Z50" s="72"/>
    </row>
    <row r="51" spans="1:26" customFormat="1" ht="37.5" customHeight="1">
      <c r="A51" s="320">
        <v>46</v>
      </c>
      <c r="B51" s="359"/>
      <c r="C51" s="359"/>
      <c r="D51" s="360"/>
      <c r="E51" s="360"/>
      <c r="F51" s="323"/>
      <c r="G51" s="72"/>
      <c r="H51" s="72"/>
      <c r="I51" s="72"/>
      <c r="J51" s="72"/>
      <c r="K51" s="72"/>
      <c r="L51" s="72"/>
      <c r="M51" s="72"/>
      <c r="N51" s="72"/>
      <c r="O51" s="72"/>
      <c r="P51" s="72"/>
      <c r="Q51" s="72"/>
      <c r="R51" s="72"/>
      <c r="S51" s="72"/>
      <c r="T51" s="72"/>
      <c r="U51" s="72"/>
      <c r="V51" s="72"/>
      <c r="W51" s="72"/>
      <c r="X51" s="72"/>
      <c r="Y51" s="72"/>
      <c r="Z51" s="72"/>
    </row>
    <row r="52" spans="1:26" customFormat="1" ht="37.5" customHeight="1">
      <c r="A52" s="320">
        <v>47</v>
      </c>
      <c r="B52" s="359"/>
      <c r="C52" s="359"/>
      <c r="D52" s="360"/>
      <c r="E52" s="360"/>
      <c r="F52" s="323"/>
      <c r="G52" s="72"/>
      <c r="H52" s="72"/>
      <c r="I52" s="72"/>
      <c r="J52" s="72"/>
      <c r="K52" s="72"/>
      <c r="L52" s="72"/>
      <c r="M52" s="72"/>
      <c r="N52" s="72"/>
      <c r="O52" s="72"/>
      <c r="P52" s="72"/>
      <c r="Q52" s="72"/>
      <c r="R52" s="72"/>
      <c r="S52" s="72"/>
      <c r="T52" s="72"/>
      <c r="U52" s="72"/>
      <c r="V52" s="72"/>
      <c r="W52" s="72"/>
      <c r="X52" s="72"/>
      <c r="Y52" s="72"/>
      <c r="Z52" s="72"/>
    </row>
    <row r="53" spans="1:26" customFormat="1" ht="37.5" customHeight="1">
      <c r="A53" s="320">
        <v>48</v>
      </c>
      <c r="B53" s="359"/>
      <c r="C53" s="361"/>
      <c r="D53" s="360"/>
      <c r="E53" s="360"/>
      <c r="F53" s="323"/>
      <c r="G53" s="72"/>
      <c r="H53" s="72"/>
      <c r="I53" s="72"/>
      <c r="J53" s="72"/>
      <c r="K53" s="72"/>
      <c r="L53" s="72"/>
      <c r="M53" s="72"/>
      <c r="N53" s="72"/>
      <c r="O53" s="72"/>
      <c r="P53" s="72"/>
      <c r="Q53" s="72"/>
      <c r="R53" s="72"/>
      <c r="S53" s="72"/>
      <c r="T53" s="72"/>
      <c r="U53" s="72"/>
      <c r="V53" s="72"/>
      <c r="W53" s="72"/>
      <c r="X53" s="72"/>
      <c r="Y53" s="72"/>
      <c r="Z53" s="72"/>
    </row>
    <row r="54" spans="1:26" customFormat="1" ht="37.5" customHeight="1">
      <c r="A54" s="320">
        <v>49</v>
      </c>
      <c r="B54" s="359"/>
      <c r="C54" s="362"/>
      <c r="D54" s="360"/>
      <c r="E54" s="360"/>
      <c r="F54" s="363"/>
      <c r="G54" s="72"/>
      <c r="H54" s="72"/>
      <c r="I54" s="72"/>
      <c r="J54" s="72"/>
      <c r="K54" s="72"/>
      <c r="L54" s="72"/>
      <c r="M54" s="72"/>
      <c r="N54" s="72"/>
      <c r="O54" s="72"/>
      <c r="P54" s="72"/>
      <c r="Q54" s="72"/>
      <c r="R54" s="72"/>
      <c r="S54" s="72"/>
      <c r="T54" s="72"/>
      <c r="U54" s="72"/>
      <c r="V54" s="72"/>
      <c r="W54" s="72"/>
      <c r="X54" s="72"/>
      <c r="Y54" s="72"/>
      <c r="Z54" s="72"/>
    </row>
    <row r="55" spans="1:26" customFormat="1" ht="37.5" customHeight="1">
      <c r="A55" s="320">
        <v>50</v>
      </c>
      <c r="B55" s="359"/>
      <c r="C55" s="364"/>
      <c r="D55" s="360"/>
      <c r="E55" s="360"/>
      <c r="F55" s="365"/>
      <c r="G55" s="72"/>
      <c r="H55" s="72"/>
      <c r="I55" s="72"/>
      <c r="J55" s="72"/>
      <c r="K55" s="72"/>
      <c r="L55" s="72"/>
      <c r="M55" s="72"/>
      <c r="N55" s="72"/>
      <c r="O55" s="72"/>
      <c r="P55" s="72"/>
      <c r="Q55" s="72"/>
      <c r="R55" s="72"/>
      <c r="S55" s="72"/>
      <c r="T55" s="72"/>
      <c r="U55" s="72"/>
      <c r="V55" s="72"/>
      <c r="W55" s="72"/>
      <c r="X55" s="72"/>
      <c r="Y55" s="72"/>
      <c r="Z55" s="72"/>
    </row>
    <row r="56" spans="1:26" customFormat="1" ht="37.5" customHeight="1">
      <c r="A56" s="320">
        <v>51</v>
      </c>
      <c r="B56" s="359"/>
      <c r="C56" s="364"/>
      <c r="D56" s="360"/>
      <c r="E56" s="360"/>
      <c r="F56" s="365"/>
      <c r="G56" s="72"/>
      <c r="H56" s="72"/>
      <c r="I56" s="72"/>
      <c r="J56" s="72"/>
      <c r="K56" s="72"/>
      <c r="L56" s="72"/>
      <c r="M56" s="72"/>
      <c r="N56" s="72"/>
      <c r="O56" s="72"/>
      <c r="P56" s="72"/>
      <c r="Q56" s="72"/>
      <c r="R56" s="72"/>
      <c r="S56" s="72"/>
      <c r="T56" s="72"/>
      <c r="U56" s="72"/>
      <c r="V56" s="72"/>
      <c r="W56" s="72"/>
      <c r="X56" s="72"/>
      <c r="Y56" s="72"/>
      <c r="Z56" s="72"/>
    </row>
    <row r="57" spans="1:26" customFormat="1" ht="37.5" customHeight="1">
      <c r="A57" s="320">
        <v>52</v>
      </c>
      <c r="B57" s="359"/>
      <c r="C57" s="366"/>
      <c r="D57" s="360"/>
      <c r="E57" s="360"/>
      <c r="F57" s="327"/>
      <c r="G57" s="72"/>
      <c r="H57" s="72"/>
      <c r="I57" s="72"/>
      <c r="J57" s="72"/>
      <c r="K57" s="72"/>
      <c r="L57" s="72"/>
      <c r="M57" s="72"/>
      <c r="N57" s="72"/>
      <c r="O57" s="72"/>
      <c r="P57" s="72"/>
      <c r="Q57" s="72"/>
      <c r="R57" s="72"/>
      <c r="S57" s="72"/>
      <c r="T57" s="72"/>
      <c r="U57" s="72"/>
      <c r="V57" s="72"/>
      <c r="W57" s="72"/>
      <c r="X57" s="72"/>
      <c r="Y57" s="72"/>
      <c r="Z57" s="72"/>
    </row>
    <row r="58" spans="1:26" customFormat="1" ht="37.5" customHeight="1">
      <c r="A58" s="320">
        <v>53</v>
      </c>
      <c r="B58" s="359"/>
      <c r="C58" s="366"/>
      <c r="D58" s="360"/>
      <c r="E58" s="360"/>
      <c r="F58" s="327"/>
      <c r="G58" s="72"/>
      <c r="H58" s="72"/>
      <c r="I58" s="72"/>
      <c r="J58" s="72"/>
      <c r="K58" s="72"/>
      <c r="L58" s="72"/>
      <c r="M58" s="72"/>
      <c r="N58" s="72"/>
      <c r="O58" s="72"/>
      <c r="P58" s="72"/>
      <c r="Q58" s="72"/>
      <c r="R58" s="72"/>
      <c r="S58" s="72"/>
      <c r="T58" s="72"/>
      <c r="U58" s="72"/>
      <c r="V58" s="72"/>
      <c r="W58" s="72"/>
      <c r="X58" s="72"/>
      <c r="Y58" s="72"/>
      <c r="Z58" s="72"/>
    </row>
    <row r="59" spans="1:26" customFormat="1" ht="37.5" customHeight="1">
      <c r="A59" s="320">
        <v>54</v>
      </c>
      <c r="B59" s="359"/>
      <c r="C59" s="366"/>
      <c r="D59" s="360"/>
      <c r="E59" s="360"/>
      <c r="F59" s="327"/>
      <c r="G59" s="72"/>
      <c r="H59" s="72"/>
      <c r="I59" s="72"/>
      <c r="J59" s="72"/>
      <c r="K59" s="72"/>
      <c r="L59" s="72"/>
      <c r="M59" s="72"/>
      <c r="N59" s="72"/>
      <c r="O59" s="72"/>
      <c r="P59" s="72"/>
      <c r="Q59" s="72"/>
      <c r="R59" s="72"/>
      <c r="S59" s="72"/>
      <c r="T59" s="72"/>
      <c r="U59" s="72"/>
      <c r="V59" s="72"/>
      <c r="W59" s="72"/>
      <c r="X59" s="72"/>
      <c r="Y59" s="72"/>
      <c r="Z59" s="72"/>
    </row>
    <row r="60" spans="1:26" customFormat="1" ht="37.5" customHeight="1">
      <c r="A60" s="320">
        <v>55</v>
      </c>
      <c r="B60" s="359"/>
      <c r="C60" s="359"/>
      <c r="D60" s="360"/>
      <c r="E60" s="360"/>
      <c r="F60" s="323"/>
      <c r="G60" s="72"/>
      <c r="H60" s="72"/>
      <c r="I60" s="72"/>
      <c r="J60" s="72"/>
      <c r="K60" s="72"/>
      <c r="L60" s="72"/>
      <c r="M60" s="72"/>
      <c r="N60" s="72"/>
      <c r="O60" s="72"/>
      <c r="P60" s="72"/>
      <c r="Q60" s="72"/>
      <c r="R60" s="72"/>
      <c r="S60" s="72"/>
      <c r="T60" s="72"/>
      <c r="U60" s="72"/>
      <c r="V60" s="72"/>
      <c r="W60" s="72"/>
      <c r="X60" s="72"/>
      <c r="Y60" s="72"/>
      <c r="Z60" s="72"/>
    </row>
    <row r="61" spans="1:26" customFormat="1" ht="37.5" customHeight="1">
      <c r="A61" s="320">
        <v>56</v>
      </c>
      <c r="B61" s="359"/>
      <c r="C61" s="359"/>
      <c r="D61" s="360"/>
      <c r="E61" s="360"/>
      <c r="F61" s="323"/>
      <c r="G61" s="72"/>
      <c r="H61" s="72"/>
      <c r="I61" s="72"/>
      <c r="J61" s="72"/>
      <c r="K61" s="72"/>
      <c r="L61" s="72"/>
      <c r="M61" s="72"/>
      <c r="N61" s="72"/>
      <c r="O61" s="72"/>
      <c r="P61" s="72"/>
      <c r="Q61" s="72"/>
      <c r="R61" s="72"/>
      <c r="S61" s="72"/>
      <c r="T61" s="72"/>
      <c r="U61" s="72"/>
      <c r="V61" s="72"/>
      <c r="W61" s="72"/>
      <c r="X61" s="72"/>
      <c r="Y61" s="72"/>
      <c r="Z61" s="72"/>
    </row>
    <row r="62" spans="1:26" customFormat="1" ht="37.5" customHeight="1">
      <c r="A62" s="320">
        <v>57</v>
      </c>
      <c r="B62" s="359"/>
      <c r="C62" s="361"/>
      <c r="D62" s="360"/>
      <c r="E62" s="360"/>
      <c r="F62" s="323"/>
      <c r="G62" s="72"/>
      <c r="H62" s="72"/>
      <c r="I62" s="72"/>
      <c r="J62" s="72"/>
      <c r="K62" s="72"/>
      <c r="L62" s="72"/>
      <c r="M62" s="72"/>
      <c r="N62" s="72"/>
      <c r="O62" s="72"/>
      <c r="P62" s="72"/>
      <c r="Q62" s="72"/>
      <c r="R62" s="72"/>
      <c r="S62" s="72"/>
      <c r="T62" s="72"/>
      <c r="U62" s="72"/>
      <c r="V62" s="72"/>
      <c r="W62" s="72"/>
      <c r="X62" s="72"/>
      <c r="Y62" s="72"/>
      <c r="Z62" s="72"/>
    </row>
    <row r="63" spans="1:26" customFormat="1" ht="37.5" customHeight="1">
      <c r="A63" s="320">
        <v>58</v>
      </c>
      <c r="B63" s="359"/>
      <c r="C63" s="362"/>
      <c r="D63" s="360"/>
      <c r="E63" s="360"/>
      <c r="F63" s="363"/>
      <c r="G63" s="72"/>
      <c r="H63" s="72"/>
      <c r="I63" s="72"/>
      <c r="J63" s="72"/>
      <c r="K63" s="72"/>
      <c r="L63" s="72"/>
      <c r="M63" s="72"/>
      <c r="N63" s="72"/>
      <c r="O63" s="72"/>
      <c r="P63" s="72"/>
      <c r="Q63" s="72"/>
      <c r="R63" s="72"/>
      <c r="S63" s="72"/>
      <c r="T63" s="72"/>
      <c r="U63" s="72"/>
      <c r="V63" s="72"/>
      <c r="W63" s="72"/>
      <c r="X63" s="72"/>
      <c r="Y63" s="72"/>
      <c r="Z63" s="72"/>
    </row>
    <row r="64" spans="1:26" customFormat="1" ht="37.5" customHeight="1">
      <c r="A64" s="320">
        <v>59</v>
      </c>
      <c r="B64" s="359"/>
      <c r="C64" s="364"/>
      <c r="D64" s="360"/>
      <c r="E64" s="360"/>
      <c r="F64" s="365"/>
      <c r="G64" s="72"/>
      <c r="H64" s="72"/>
      <c r="I64" s="72"/>
      <c r="J64" s="72"/>
      <c r="K64" s="72"/>
      <c r="L64" s="72"/>
      <c r="M64" s="72"/>
      <c r="N64" s="72"/>
      <c r="O64" s="72"/>
      <c r="P64" s="72"/>
      <c r="Q64" s="72"/>
      <c r="R64" s="72"/>
      <c r="S64" s="72"/>
      <c r="T64" s="72"/>
      <c r="U64" s="72"/>
      <c r="V64" s="72"/>
      <c r="W64" s="72"/>
      <c r="X64" s="72"/>
      <c r="Y64" s="72"/>
      <c r="Z64" s="72"/>
    </row>
    <row r="65" spans="1:26" customFormat="1" ht="37.5" customHeight="1">
      <c r="A65" s="320">
        <v>60</v>
      </c>
      <c r="B65" s="359"/>
      <c r="C65" s="364"/>
      <c r="D65" s="360"/>
      <c r="E65" s="360"/>
      <c r="F65" s="365"/>
      <c r="G65" s="72"/>
      <c r="H65" s="72"/>
      <c r="I65" s="72"/>
      <c r="J65" s="72"/>
      <c r="K65" s="72"/>
      <c r="L65" s="72"/>
      <c r="M65" s="72"/>
      <c r="N65" s="72"/>
      <c r="O65" s="72"/>
      <c r="P65" s="72"/>
      <c r="Q65" s="72"/>
      <c r="R65" s="72"/>
      <c r="S65" s="72"/>
      <c r="T65" s="72"/>
      <c r="U65" s="72"/>
      <c r="V65" s="72"/>
      <c r="W65" s="72"/>
      <c r="X65" s="72"/>
      <c r="Y65" s="72"/>
      <c r="Z65" s="72"/>
    </row>
    <row r="66" spans="1:26" customFormat="1" ht="37.5" customHeight="1">
      <c r="A66" s="320">
        <v>61</v>
      </c>
      <c r="B66" s="359"/>
      <c r="C66" s="366"/>
      <c r="D66" s="360"/>
      <c r="E66" s="360"/>
      <c r="F66" s="327"/>
      <c r="G66" s="72"/>
      <c r="H66" s="72"/>
      <c r="I66" s="72"/>
      <c r="J66" s="72"/>
      <c r="K66" s="72"/>
      <c r="L66" s="72"/>
      <c r="M66" s="72"/>
      <c r="N66" s="72"/>
      <c r="O66" s="72"/>
      <c r="P66" s="72"/>
      <c r="Q66" s="72"/>
      <c r="R66" s="72"/>
      <c r="S66" s="72"/>
      <c r="T66" s="72"/>
      <c r="U66" s="72"/>
      <c r="V66" s="72"/>
      <c r="W66" s="72"/>
      <c r="X66" s="72"/>
      <c r="Y66" s="72"/>
      <c r="Z66" s="72"/>
    </row>
    <row r="67" spans="1:26" customFormat="1" ht="37.5" customHeight="1">
      <c r="A67" s="320">
        <v>62</v>
      </c>
      <c r="B67" s="359"/>
      <c r="C67" s="366"/>
      <c r="D67" s="360"/>
      <c r="E67" s="360"/>
      <c r="F67" s="327"/>
      <c r="G67" s="72"/>
      <c r="H67" s="72"/>
      <c r="I67" s="72"/>
      <c r="J67" s="72"/>
      <c r="K67" s="72"/>
      <c r="L67" s="72"/>
      <c r="M67" s="72"/>
      <c r="N67" s="72"/>
      <c r="O67" s="72"/>
      <c r="P67" s="72"/>
      <c r="Q67" s="72"/>
      <c r="R67" s="72"/>
      <c r="S67" s="72"/>
      <c r="T67" s="72"/>
      <c r="U67" s="72"/>
      <c r="V67" s="72"/>
      <c r="W67" s="72"/>
      <c r="X67" s="72"/>
      <c r="Y67" s="72"/>
      <c r="Z67" s="72"/>
    </row>
    <row r="68" spans="1:26" customFormat="1" ht="37.5" customHeight="1">
      <c r="A68" s="320">
        <v>63</v>
      </c>
      <c r="B68" s="359"/>
      <c r="C68" s="366"/>
      <c r="D68" s="360"/>
      <c r="E68" s="360"/>
      <c r="F68" s="327"/>
      <c r="G68" s="72"/>
      <c r="H68" s="72"/>
      <c r="I68" s="72"/>
      <c r="J68" s="72"/>
      <c r="K68" s="72"/>
      <c r="L68" s="72"/>
      <c r="M68" s="72"/>
      <c r="N68" s="72"/>
      <c r="O68" s="72"/>
      <c r="P68" s="72"/>
      <c r="Q68" s="72"/>
      <c r="R68" s="72"/>
      <c r="S68" s="72"/>
      <c r="T68" s="72"/>
      <c r="U68" s="72"/>
      <c r="V68" s="72"/>
      <c r="W68" s="72"/>
      <c r="X68" s="72"/>
      <c r="Y68" s="72"/>
      <c r="Z68" s="72"/>
    </row>
    <row r="69" spans="1:26" customFormat="1" ht="37.5" customHeight="1">
      <c r="A69" s="320">
        <v>64</v>
      </c>
      <c r="B69" s="359"/>
      <c r="C69" s="359"/>
      <c r="D69" s="360"/>
      <c r="E69" s="360"/>
      <c r="F69" s="323"/>
      <c r="G69" s="72"/>
      <c r="H69" s="72"/>
      <c r="I69" s="72"/>
      <c r="J69" s="72"/>
      <c r="K69" s="72"/>
      <c r="L69" s="72"/>
      <c r="M69" s="72"/>
      <c r="N69" s="72"/>
      <c r="O69" s="72"/>
      <c r="P69" s="72"/>
      <c r="Q69" s="72"/>
      <c r="R69" s="72"/>
      <c r="S69" s="72"/>
      <c r="T69" s="72"/>
      <c r="U69" s="72"/>
      <c r="V69" s="72"/>
      <c r="W69" s="72"/>
      <c r="X69" s="72"/>
      <c r="Y69" s="72"/>
      <c r="Z69" s="72"/>
    </row>
    <row r="70" spans="1:26" customFormat="1" ht="37.5" customHeight="1">
      <c r="A70" s="320">
        <v>65</v>
      </c>
      <c r="B70" s="359"/>
      <c r="C70" s="359"/>
      <c r="D70" s="360"/>
      <c r="E70" s="360"/>
      <c r="F70" s="323"/>
      <c r="G70" s="72"/>
      <c r="H70" s="72"/>
      <c r="I70" s="72"/>
      <c r="J70" s="72"/>
      <c r="K70" s="72"/>
      <c r="L70" s="72"/>
      <c r="M70" s="72"/>
      <c r="N70" s="72"/>
      <c r="O70" s="72"/>
      <c r="P70" s="72"/>
      <c r="Q70" s="72"/>
      <c r="R70" s="72"/>
      <c r="S70" s="72"/>
      <c r="T70" s="72"/>
      <c r="U70" s="72"/>
      <c r="V70" s="72"/>
      <c r="W70" s="72"/>
      <c r="X70" s="72"/>
      <c r="Y70" s="72"/>
      <c r="Z70" s="72"/>
    </row>
    <row r="71" spans="1:26" customFormat="1" ht="37.5" customHeight="1">
      <c r="A71" s="320">
        <v>66</v>
      </c>
      <c r="B71" s="359"/>
      <c r="C71" s="361"/>
      <c r="D71" s="360"/>
      <c r="E71" s="360"/>
      <c r="F71" s="323"/>
      <c r="G71" s="72"/>
      <c r="H71" s="72"/>
      <c r="I71" s="72"/>
      <c r="J71" s="72"/>
      <c r="K71" s="72"/>
      <c r="L71" s="72"/>
      <c r="M71" s="72"/>
      <c r="N71" s="72"/>
      <c r="O71" s="72"/>
      <c r="P71" s="72"/>
      <c r="Q71" s="72"/>
      <c r="R71" s="72"/>
      <c r="S71" s="72"/>
      <c r="T71" s="72"/>
      <c r="U71" s="72"/>
      <c r="V71" s="72"/>
      <c r="W71" s="72"/>
      <c r="X71" s="72"/>
      <c r="Y71" s="72"/>
      <c r="Z71" s="72"/>
    </row>
    <row r="72" spans="1:26" customFormat="1" ht="37.5" customHeight="1">
      <c r="A72" s="320">
        <v>67</v>
      </c>
      <c r="B72" s="359"/>
      <c r="C72" s="362"/>
      <c r="D72" s="360"/>
      <c r="E72" s="360"/>
      <c r="F72" s="363"/>
      <c r="G72" s="72"/>
      <c r="H72" s="72"/>
      <c r="I72" s="72"/>
      <c r="J72" s="72"/>
      <c r="K72" s="72"/>
      <c r="L72" s="72"/>
      <c r="M72" s="72"/>
      <c r="N72" s="72"/>
      <c r="O72" s="72"/>
      <c r="P72" s="72"/>
      <c r="Q72" s="72"/>
      <c r="R72" s="72"/>
      <c r="S72" s="72"/>
      <c r="T72" s="72"/>
      <c r="U72" s="72"/>
      <c r="V72" s="72"/>
      <c r="W72" s="72"/>
      <c r="X72" s="72"/>
      <c r="Y72" s="72"/>
      <c r="Z72" s="72"/>
    </row>
    <row r="73" spans="1:26" customFormat="1" ht="37.5" customHeight="1">
      <c r="A73" s="320">
        <v>68</v>
      </c>
      <c r="B73" s="359"/>
      <c r="C73" s="364"/>
      <c r="D73" s="360"/>
      <c r="E73" s="360"/>
      <c r="F73" s="365"/>
      <c r="G73" s="72"/>
      <c r="H73" s="72"/>
      <c r="I73" s="72"/>
      <c r="J73" s="72"/>
      <c r="K73" s="72"/>
      <c r="L73" s="72"/>
      <c r="M73" s="72"/>
      <c r="N73" s="72"/>
      <c r="O73" s="72"/>
      <c r="P73" s="72"/>
      <c r="Q73" s="72"/>
      <c r="R73" s="72"/>
      <c r="S73" s="72"/>
      <c r="T73" s="72"/>
      <c r="U73" s="72"/>
      <c r="V73" s="72"/>
      <c r="W73" s="72"/>
      <c r="X73" s="72"/>
      <c r="Y73" s="72"/>
      <c r="Z73" s="72"/>
    </row>
    <row r="74" spans="1:26" customFormat="1" ht="37.5" customHeight="1">
      <c r="A74" s="320">
        <v>69</v>
      </c>
      <c r="B74" s="359"/>
      <c r="C74" s="364"/>
      <c r="D74" s="360"/>
      <c r="E74" s="360"/>
      <c r="F74" s="365"/>
      <c r="G74" s="72"/>
      <c r="H74" s="72"/>
      <c r="I74" s="72"/>
      <c r="J74" s="72"/>
      <c r="K74" s="72"/>
      <c r="L74" s="72"/>
      <c r="M74" s="72"/>
      <c r="N74" s="72"/>
      <c r="O74" s="72"/>
      <c r="P74" s="72"/>
      <c r="Q74" s="72"/>
      <c r="R74" s="72"/>
      <c r="S74" s="72"/>
      <c r="T74" s="72"/>
      <c r="U74" s="72"/>
      <c r="V74" s="72"/>
      <c r="W74" s="72"/>
      <c r="X74" s="72"/>
      <c r="Y74" s="72"/>
      <c r="Z74" s="72"/>
    </row>
    <row r="75" spans="1:26" customFormat="1" ht="37.5" customHeight="1">
      <c r="A75" s="320">
        <v>70</v>
      </c>
      <c r="B75" s="359"/>
      <c r="C75" s="366"/>
      <c r="D75" s="360"/>
      <c r="E75" s="360"/>
      <c r="F75" s="327"/>
      <c r="G75" s="72"/>
      <c r="H75" s="72"/>
      <c r="I75" s="72"/>
      <c r="J75" s="72"/>
      <c r="K75" s="72"/>
      <c r="L75" s="72"/>
      <c r="M75" s="72"/>
      <c r="N75" s="72"/>
      <c r="O75" s="72"/>
      <c r="P75" s="72"/>
      <c r="Q75" s="72"/>
      <c r="R75" s="72"/>
      <c r="S75" s="72"/>
      <c r="T75" s="72"/>
      <c r="U75" s="72"/>
      <c r="V75" s="72"/>
      <c r="W75" s="72"/>
      <c r="X75" s="72"/>
      <c r="Y75" s="72"/>
      <c r="Z75" s="72"/>
    </row>
    <row r="76" spans="1:26" customFormat="1" ht="37.5" customHeight="1">
      <c r="A76" s="320">
        <v>71</v>
      </c>
      <c r="B76" s="359"/>
      <c r="C76" s="366"/>
      <c r="D76" s="360"/>
      <c r="E76" s="360"/>
      <c r="F76" s="327"/>
      <c r="G76" s="72"/>
      <c r="H76" s="72"/>
      <c r="I76" s="72"/>
      <c r="J76" s="72"/>
      <c r="K76" s="72"/>
      <c r="L76" s="72"/>
      <c r="M76" s="72"/>
      <c r="N76" s="72"/>
      <c r="O76" s="72"/>
      <c r="P76" s="72"/>
      <c r="Q76" s="72"/>
      <c r="R76" s="72"/>
      <c r="S76" s="72"/>
      <c r="T76" s="72"/>
      <c r="U76" s="72"/>
      <c r="V76" s="72"/>
      <c r="W76" s="72"/>
      <c r="X76" s="72"/>
      <c r="Y76" s="72"/>
      <c r="Z76" s="72"/>
    </row>
    <row r="77" spans="1:26" customFormat="1" ht="37.5" customHeight="1">
      <c r="A77" s="320">
        <v>72</v>
      </c>
      <c r="B77" s="359"/>
      <c r="C77" s="366"/>
      <c r="D77" s="360"/>
      <c r="E77" s="360"/>
      <c r="F77" s="327"/>
      <c r="G77" s="72"/>
      <c r="H77" s="72"/>
      <c r="I77" s="72"/>
      <c r="J77" s="72"/>
      <c r="K77" s="72"/>
      <c r="L77" s="72"/>
      <c r="M77" s="72"/>
      <c r="N77" s="72"/>
      <c r="O77" s="72"/>
      <c r="P77" s="72"/>
      <c r="Q77" s="72"/>
      <c r="R77" s="72"/>
      <c r="S77" s="72"/>
      <c r="T77" s="72"/>
      <c r="U77" s="72"/>
      <c r="V77" s="72"/>
      <c r="W77" s="72"/>
      <c r="X77" s="72"/>
      <c r="Y77" s="72"/>
      <c r="Z77" s="72"/>
    </row>
    <row r="78" spans="1:26" customFormat="1" ht="37.5" customHeight="1">
      <c r="A78" s="320">
        <v>73</v>
      </c>
      <c r="B78" s="359"/>
      <c r="C78" s="359"/>
      <c r="D78" s="360"/>
      <c r="E78" s="360"/>
      <c r="F78" s="323"/>
      <c r="G78" s="72"/>
      <c r="H78" s="72"/>
      <c r="I78" s="72"/>
      <c r="J78" s="72"/>
      <c r="K78" s="72"/>
      <c r="L78" s="72"/>
      <c r="M78" s="72"/>
      <c r="N78" s="72"/>
      <c r="O78" s="72"/>
      <c r="P78" s="72"/>
      <c r="Q78" s="72"/>
      <c r="R78" s="72"/>
      <c r="S78" s="72"/>
      <c r="T78" s="72"/>
      <c r="U78" s="72"/>
      <c r="V78" s="72"/>
      <c r="W78" s="72"/>
      <c r="X78" s="72"/>
      <c r="Y78" s="72"/>
      <c r="Z78" s="72"/>
    </row>
    <row r="79" spans="1:26" customFormat="1" ht="37.5" customHeight="1">
      <c r="A79" s="320">
        <v>74</v>
      </c>
      <c r="B79" s="359"/>
      <c r="C79" s="359"/>
      <c r="D79" s="360"/>
      <c r="E79" s="360"/>
      <c r="F79" s="323"/>
      <c r="G79" s="72"/>
      <c r="H79" s="72"/>
      <c r="I79" s="72"/>
      <c r="J79" s="72"/>
      <c r="K79" s="72"/>
      <c r="L79" s="72"/>
      <c r="M79" s="72"/>
      <c r="N79" s="72"/>
      <c r="O79" s="72"/>
      <c r="P79" s="72"/>
      <c r="Q79" s="72"/>
      <c r="R79" s="72"/>
      <c r="S79" s="72"/>
      <c r="T79" s="72"/>
      <c r="U79" s="72"/>
      <c r="V79" s="72"/>
      <c r="W79" s="72"/>
      <c r="X79" s="72"/>
      <c r="Y79" s="72"/>
      <c r="Z79" s="72"/>
    </row>
    <row r="80" spans="1:26" customFormat="1" ht="37.5" customHeight="1">
      <c r="A80" s="320">
        <v>75</v>
      </c>
      <c r="B80" s="359"/>
      <c r="C80" s="361"/>
      <c r="D80" s="360"/>
      <c r="E80" s="360"/>
      <c r="F80" s="323"/>
      <c r="G80" s="72"/>
      <c r="H80" s="72"/>
      <c r="I80" s="72"/>
      <c r="J80" s="72"/>
      <c r="K80" s="72"/>
      <c r="L80" s="72"/>
      <c r="M80" s="72"/>
      <c r="N80" s="72"/>
      <c r="O80" s="72"/>
      <c r="P80" s="72"/>
      <c r="Q80" s="72"/>
      <c r="R80" s="72"/>
      <c r="S80" s="72"/>
      <c r="T80" s="72"/>
      <c r="U80" s="72"/>
      <c r="V80" s="72"/>
      <c r="W80" s="72"/>
      <c r="X80" s="72"/>
      <c r="Y80" s="72"/>
      <c r="Z80" s="72"/>
    </row>
    <row r="81" spans="1:26" customFormat="1" ht="37.5" customHeight="1">
      <c r="A81" s="320">
        <v>76</v>
      </c>
      <c r="B81" s="359"/>
      <c r="C81" s="362"/>
      <c r="D81" s="360"/>
      <c r="E81" s="360"/>
      <c r="F81" s="363"/>
      <c r="G81" s="72"/>
      <c r="H81" s="72"/>
      <c r="I81" s="72"/>
      <c r="J81" s="72"/>
      <c r="K81" s="72"/>
      <c r="L81" s="72"/>
      <c r="M81" s="72"/>
      <c r="N81" s="72"/>
      <c r="O81" s="72"/>
      <c r="P81" s="72"/>
      <c r="Q81" s="72"/>
      <c r="R81" s="72"/>
      <c r="S81" s="72"/>
      <c r="T81" s="72"/>
      <c r="U81" s="72"/>
      <c r="V81" s="72"/>
      <c r="W81" s="72"/>
      <c r="X81" s="72"/>
      <c r="Y81" s="72"/>
      <c r="Z81" s="72"/>
    </row>
    <row r="82" spans="1:26" customFormat="1" ht="37.5" customHeight="1">
      <c r="A82" s="320">
        <v>77</v>
      </c>
      <c r="B82" s="359"/>
      <c r="C82" s="364"/>
      <c r="D82" s="360"/>
      <c r="E82" s="360"/>
      <c r="F82" s="365"/>
      <c r="G82" s="72"/>
      <c r="H82" s="72"/>
      <c r="I82" s="72"/>
      <c r="J82" s="72"/>
      <c r="K82" s="72"/>
      <c r="L82" s="72"/>
      <c r="M82" s="72"/>
      <c r="N82" s="72"/>
      <c r="O82" s="72"/>
      <c r="P82" s="72"/>
      <c r="Q82" s="72"/>
      <c r="R82" s="72"/>
      <c r="S82" s="72"/>
      <c r="T82" s="72"/>
      <c r="U82" s="72"/>
      <c r="V82" s="72"/>
      <c r="W82" s="72"/>
      <c r="X82" s="72"/>
      <c r="Y82" s="72"/>
      <c r="Z82" s="72"/>
    </row>
    <row r="83" spans="1:26" customFormat="1" ht="37.5" customHeight="1">
      <c r="A83" s="320">
        <v>78</v>
      </c>
      <c r="B83" s="359"/>
      <c r="C83" s="364"/>
      <c r="D83" s="360"/>
      <c r="E83" s="360"/>
      <c r="F83" s="365"/>
      <c r="G83" s="72"/>
      <c r="H83" s="72"/>
      <c r="I83" s="72"/>
      <c r="J83" s="72"/>
      <c r="K83" s="72"/>
      <c r="L83" s="72"/>
      <c r="M83" s="72"/>
      <c r="N83" s="72"/>
      <c r="O83" s="72"/>
      <c r="P83" s="72"/>
      <c r="Q83" s="72"/>
      <c r="R83" s="72"/>
      <c r="S83" s="72"/>
      <c r="T83" s="72"/>
      <c r="U83" s="72"/>
      <c r="V83" s="72"/>
      <c r="W83" s="72"/>
      <c r="X83" s="72"/>
      <c r="Y83" s="72"/>
      <c r="Z83" s="72"/>
    </row>
    <row r="84" spans="1:26" customFormat="1" ht="37.5" customHeight="1">
      <c r="A84" s="320">
        <v>79</v>
      </c>
      <c r="B84" s="359"/>
      <c r="C84" s="366"/>
      <c r="D84" s="360"/>
      <c r="E84" s="360"/>
      <c r="F84" s="327"/>
      <c r="G84" s="72"/>
      <c r="H84" s="72"/>
      <c r="I84" s="72"/>
      <c r="J84" s="72"/>
      <c r="K84" s="72"/>
      <c r="L84" s="72"/>
      <c r="M84" s="72"/>
      <c r="N84" s="72"/>
      <c r="O84" s="72"/>
      <c r="P84" s="72"/>
      <c r="Q84" s="72"/>
      <c r="R84" s="72"/>
      <c r="S84" s="72"/>
      <c r="T84" s="72"/>
      <c r="U84" s="72"/>
      <c r="V84" s="72"/>
      <c r="W84" s="72"/>
      <c r="X84" s="72"/>
      <c r="Y84" s="72"/>
      <c r="Z84" s="72"/>
    </row>
    <row r="85" spans="1:26" customFormat="1" ht="37.5" customHeight="1">
      <c r="A85" s="320">
        <v>80</v>
      </c>
      <c r="B85" s="359"/>
      <c r="C85" s="366"/>
      <c r="D85" s="360"/>
      <c r="E85" s="360"/>
      <c r="F85" s="327"/>
      <c r="G85" s="72"/>
      <c r="H85" s="72"/>
      <c r="I85" s="72"/>
      <c r="J85" s="72"/>
      <c r="K85" s="72"/>
      <c r="L85" s="72"/>
      <c r="M85" s="72"/>
      <c r="N85" s="72"/>
      <c r="O85" s="72"/>
      <c r="P85" s="72"/>
      <c r="Q85" s="72"/>
      <c r="R85" s="72"/>
      <c r="S85" s="72"/>
      <c r="T85" s="72"/>
      <c r="U85" s="72"/>
      <c r="V85" s="72"/>
      <c r="W85" s="72"/>
      <c r="X85" s="72"/>
      <c r="Y85" s="72"/>
      <c r="Z85" s="72"/>
    </row>
    <row r="86" spans="1:26" customFormat="1" ht="37.5" customHeight="1">
      <c r="A86" s="320">
        <v>81</v>
      </c>
      <c r="B86" s="359"/>
      <c r="C86" s="366"/>
      <c r="D86" s="360"/>
      <c r="E86" s="360"/>
      <c r="F86" s="327"/>
      <c r="G86" s="72"/>
      <c r="H86" s="72"/>
      <c r="I86" s="72"/>
      <c r="J86" s="72"/>
      <c r="K86" s="72"/>
      <c r="L86" s="72"/>
      <c r="M86" s="72"/>
      <c r="N86" s="72"/>
      <c r="O86" s="72"/>
      <c r="P86" s="72"/>
      <c r="Q86" s="72"/>
      <c r="R86" s="72"/>
      <c r="S86" s="72"/>
      <c r="T86" s="72"/>
      <c r="U86" s="72"/>
      <c r="V86" s="72"/>
      <c r="W86" s="72"/>
      <c r="X86" s="72"/>
      <c r="Y86" s="72"/>
      <c r="Z86" s="72"/>
    </row>
    <row r="87" spans="1:26" customFormat="1" ht="37.5" customHeight="1">
      <c r="A87" s="320">
        <v>82</v>
      </c>
      <c r="B87" s="359"/>
      <c r="C87" s="359"/>
      <c r="D87" s="360"/>
      <c r="E87" s="360"/>
      <c r="F87" s="323"/>
      <c r="G87" s="72"/>
      <c r="H87" s="72"/>
      <c r="I87" s="72"/>
      <c r="J87" s="72"/>
      <c r="K87" s="72"/>
      <c r="L87" s="72"/>
      <c r="M87" s="72"/>
      <c r="N87" s="72"/>
      <c r="O87" s="72"/>
      <c r="P87" s="72"/>
      <c r="Q87" s="72"/>
      <c r="R87" s="72"/>
      <c r="S87" s="72"/>
      <c r="T87" s="72"/>
      <c r="U87" s="72"/>
      <c r="V87" s="72"/>
      <c r="W87" s="72"/>
      <c r="X87" s="72"/>
      <c r="Y87" s="72"/>
      <c r="Z87" s="72"/>
    </row>
    <row r="88" spans="1:26" customFormat="1" ht="37.5" customHeight="1">
      <c r="A88" s="320">
        <v>83</v>
      </c>
      <c r="B88" s="359"/>
      <c r="C88" s="359"/>
      <c r="D88" s="360"/>
      <c r="E88" s="360"/>
      <c r="F88" s="323"/>
      <c r="G88" s="72"/>
      <c r="H88" s="72"/>
      <c r="I88" s="72"/>
      <c r="J88" s="72"/>
      <c r="K88" s="72"/>
      <c r="L88" s="72"/>
      <c r="M88" s="72"/>
      <c r="N88" s="72"/>
      <c r="O88" s="72"/>
      <c r="P88" s="72"/>
      <c r="Q88" s="72"/>
      <c r="R88" s="72"/>
      <c r="S88" s="72"/>
      <c r="T88" s="72"/>
      <c r="U88" s="72"/>
      <c r="V88" s="72"/>
      <c r="W88" s="72"/>
      <c r="X88" s="72"/>
      <c r="Y88" s="72"/>
      <c r="Z88" s="72"/>
    </row>
    <row r="89" spans="1:26" customFormat="1" ht="37.5" customHeight="1">
      <c r="A89" s="320">
        <v>84</v>
      </c>
      <c r="B89" s="359"/>
      <c r="C89" s="361"/>
      <c r="D89" s="360"/>
      <c r="E89" s="360"/>
      <c r="F89" s="323"/>
      <c r="G89" s="72"/>
      <c r="H89" s="72"/>
      <c r="I89" s="72"/>
      <c r="J89" s="72"/>
      <c r="K89" s="72"/>
      <c r="L89" s="72"/>
      <c r="M89" s="72"/>
      <c r="N89" s="72"/>
      <c r="O89" s="72"/>
      <c r="P89" s="72"/>
      <c r="Q89" s="72"/>
      <c r="R89" s="72"/>
      <c r="S89" s="72"/>
      <c r="T89" s="72"/>
      <c r="U89" s="72"/>
      <c r="V89" s="72"/>
      <c r="W89" s="72"/>
      <c r="X89" s="72"/>
      <c r="Y89" s="72"/>
      <c r="Z89" s="72"/>
    </row>
    <row r="90" spans="1:26" customFormat="1" ht="37.5" customHeight="1">
      <c r="A90" s="320">
        <v>85</v>
      </c>
      <c r="B90" s="359"/>
      <c r="C90" s="362"/>
      <c r="D90" s="360"/>
      <c r="E90" s="360"/>
      <c r="F90" s="363"/>
      <c r="G90" s="72"/>
      <c r="H90" s="72"/>
      <c r="I90" s="72"/>
      <c r="J90" s="72"/>
      <c r="K90" s="72"/>
      <c r="L90" s="72"/>
      <c r="M90" s="72"/>
      <c r="N90" s="72"/>
      <c r="O90" s="72"/>
      <c r="P90" s="72"/>
      <c r="Q90" s="72"/>
      <c r="R90" s="72"/>
      <c r="S90" s="72"/>
      <c r="T90" s="72"/>
      <c r="U90" s="72"/>
      <c r="V90" s="72"/>
      <c r="W90" s="72"/>
      <c r="X90" s="72"/>
      <c r="Y90" s="72"/>
      <c r="Z90" s="72"/>
    </row>
    <row r="91" spans="1:26" customFormat="1" ht="37.5" customHeight="1">
      <c r="A91" s="320">
        <v>86</v>
      </c>
      <c r="B91" s="359"/>
      <c r="C91" s="364"/>
      <c r="D91" s="360"/>
      <c r="E91" s="360"/>
      <c r="F91" s="365"/>
      <c r="G91" s="72"/>
      <c r="H91" s="72"/>
      <c r="I91" s="72"/>
      <c r="J91" s="72"/>
      <c r="K91" s="72"/>
      <c r="L91" s="72"/>
      <c r="M91" s="72"/>
      <c r="N91" s="72"/>
      <c r="O91" s="72"/>
      <c r="P91" s="72"/>
      <c r="Q91" s="72"/>
      <c r="R91" s="72"/>
      <c r="S91" s="72"/>
      <c r="T91" s="72"/>
      <c r="U91" s="72"/>
      <c r="V91" s="72"/>
      <c r="W91" s="72"/>
      <c r="X91" s="72"/>
      <c r="Y91" s="72"/>
      <c r="Z91" s="72"/>
    </row>
    <row r="92" spans="1:26" customFormat="1" ht="37.5" customHeight="1">
      <c r="A92" s="320">
        <v>87</v>
      </c>
      <c r="B92" s="359"/>
      <c r="C92" s="364"/>
      <c r="D92" s="360"/>
      <c r="E92" s="360"/>
      <c r="F92" s="365"/>
      <c r="G92" s="72"/>
      <c r="H92" s="72"/>
      <c r="I92" s="72"/>
      <c r="J92" s="72"/>
      <c r="K92" s="72"/>
      <c r="L92" s="72"/>
      <c r="M92" s="72"/>
      <c r="N92" s="72"/>
      <c r="O92" s="72"/>
      <c r="P92" s="72"/>
      <c r="Q92" s="72"/>
      <c r="R92" s="72"/>
      <c r="S92" s="72"/>
      <c r="T92" s="72"/>
      <c r="U92" s="72"/>
      <c r="V92" s="72"/>
      <c r="W92" s="72"/>
      <c r="X92" s="72"/>
      <c r="Y92" s="72"/>
      <c r="Z92" s="72"/>
    </row>
    <row r="93" spans="1:26" customFormat="1" ht="37.5" customHeight="1">
      <c r="A93" s="320">
        <v>88</v>
      </c>
      <c r="B93" s="359"/>
      <c r="C93" s="366"/>
      <c r="D93" s="360"/>
      <c r="E93" s="360"/>
      <c r="F93" s="327"/>
      <c r="G93" s="72"/>
      <c r="H93" s="72"/>
      <c r="I93" s="72"/>
      <c r="J93" s="72"/>
      <c r="K93" s="72"/>
      <c r="L93" s="72"/>
      <c r="M93" s="72"/>
      <c r="N93" s="72"/>
      <c r="O93" s="72"/>
      <c r="P93" s="72"/>
      <c r="Q93" s="72"/>
      <c r="R93" s="72"/>
      <c r="S93" s="72"/>
      <c r="T93" s="72"/>
      <c r="U93" s="72"/>
      <c r="V93" s="72"/>
      <c r="W93" s="72"/>
      <c r="X93" s="72"/>
      <c r="Y93" s="72"/>
      <c r="Z93" s="72"/>
    </row>
    <row r="94" spans="1:26" customFormat="1" ht="37.5" customHeight="1">
      <c r="A94" s="320">
        <v>89</v>
      </c>
      <c r="B94" s="359"/>
      <c r="C94" s="366"/>
      <c r="D94" s="360"/>
      <c r="E94" s="360"/>
      <c r="F94" s="327"/>
      <c r="G94" s="72"/>
      <c r="H94" s="72"/>
      <c r="I94" s="72"/>
      <c r="J94" s="72"/>
      <c r="K94" s="72"/>
      <c r="L94" s="72"/>
      <c r="M94" s="72"/>
      <c r="N94" s="72"/>
      <c r="O94" s="72"/>
      <c r="P94" s="72"/>
      <c r="Q94" s="72"/>
      <c r="R94" s="72"/>
      <c r="S94" s="72"/>
      <c r="T94" s="72"/>
      <c r="U94" s="72"/>
      <c r="V94" s="72"/>
      <c r="W94" s="72"/>
      <c r="X94" s="72"/>
      <c r="Y94" s="72"/>
      <c r="Z94" s="72"/>
    </row>
    <row r="95" spans="1:26" customFormat="1" ht="37.5" customHeight="1">
      <c r="A95" s="320">
        <v>90</v>
      </c>
      <c r="B95" s="359"/>
      <c r="C95" s="366"/>
      <c r="D95" s="360"/>
      <c r="E95" s="360"/>
      <c r="F95" s="327"/>
      <c r="G95" s="72"/>
      <c r="H95" s="72"/>
      <c r="I95" s="72"/>
      <c r="J95" s="72"/>
      <c r="K95" s="72"/>
      <c r="L95" s="72"/>
      <c r="M95" s="72"/>
      <c r="N95" s="72"/>
      <c r="O95" s="72"/>
      <c r="P95" s="72"/>
      <c r="Q95" s="72"/>
      <c r="R95" s="72"/>
      <c r="S95" s="72"/>
      <c r="T95" s="72"/>
      <c r="U95" s="72"/>
      <c r="V95" s="72"/>
      <c r="W95" s="72"/>
      <c r="X95" s="72"/>
      <c r="Y95" s="72"/>
      <c r="Z95" s="72"/>
    </row>
    <row r="96" spans="1:26" customFormat="1" ht="37.5" customHeight="1">
      <c r="A96" s="320">
        <v>91</v>
      </c>
      <c r="B96" s="359"/>
      <c r="C96" s="359"/>
      <c r="D96" s="360"/>
      <c r="E96" s="360"/>
      <c r="F96" s="323"/>
      <c r="G96" s="72"/>
      <c r="H96" s="72"/>
      <c r="I96" s="72"/>
      <c r="J96" s="72"/>
      <c r="K96" s="72"/>
      <c r="L96" s="72"/>
      <c r="M96" s="72"/>
      <c r="N96" s="72"/>
      <c r="O96" s="72"/>
      <c r="P96" s="72"/>
      <c r="Q96" s="72"/>
      <c r="R96" s="72"/>
      <c r="S96" s="72"/>
      <c r="T96" s="72"/>
      <c r="U96" s="72"/>
      <c r="V96" s="72"/>
      <c r="W96" s="72"/>
      <c r="X96" s="72"/>
      <c r="Y96" s="72"/>
      <c r="Z96" s="72"/>
    </row>
    <row r="97" spans="1:26" customFormat="1" ht="37.5" customHeight="1">
      <c r="A97" s="320">
        <v>92</v>
      </c>
      <c r="B97" s="359"/>
      <c r="C97" s="359"/>
      <c r="D97" s="360"/>
      <c r="E97" s="360"/>
      <c r="F97" s="323"/>
      <c r="G97" s="72"/>
      <c r="H97" s="72"/>
      <c r="I97" s="72"/>
      <c r="J97" s="72"/>
      <c r="K97" s="72"/>
      <c r="L97" s="72"/>
      <c r="M97" s="72"/>
      <c r="N97" s="72"/>
      <c r="O97" s="72"/>
      <c r="P97" s="72"/>
      <c r="Q97" s="72"/>
      <c r="R97" s="72"/>
      <c r="S97" s="72"/>
      <c r="T97" s="72"/>
      <c r="U97" s="72"/>
      <c r="V97" s="72"/>
      <c r="W97" s="72"/>
      <c r="X97" s="72"/>
      <c r="Y97" s="72"/>
      <c r="Z97" s="72"/>
    </row>
    <row r="98" spans="1:26" customFormat="1" ht="37.5" customHeight="1">
      <c r="A98" s="320">
        <v>93</v>
      </c>
      <c r="B98" s="359"/>
      <c r="C98" s="361"/>
      <c r="D98" s="360"/>
      <c r="E98" s="360"/>
      <c r="F98" s="323"/>
      <c r="G98" s="72"/>
      <c r="H98" s="72"/>
      <c r="I98" s="72"/>
      <c r="J98" s="72"/>
      <c r="K98" s="72"/>
      <c r="L98" s="72"/>
      <c r="M98" s="72"/>
      <c r="N98" s="72"/>
      <c r="O98" s="72"/>
      <c r="P98" s="72"/>
      <c r="Q98" s="72"/>
      <c r="R98" s="72"/>
      <c r="S98" s="72"/>
      <c r="T98" s="72"/>
      <c r="U98" s="72"/>
      <c r="V98" s="72"/>
      <c r="W98" s="72"/>
      <c r="X98" s="72"/>
      <c r="Y98" s="72"/>
      <c r="Z98" s="72"/>
    </row>
    <row r="99" spans="1:26" customFormat="1" ht="37.5" customHeight="1">
      <c r="A99" s="320">
        <v>94</v>
      </c>
      <c r="B99" s="359"/>
      <c r="C99" s="362"/>
      <c r="D99" s="360"/>
      <c r="E99" s="360"/>
      <c r="F99" s="363"/>
      <c r="G99" s="72"/>
      <c r="H99" s="72"/>
      <c r="I99" s="72"/>
      <c r="J99" s="72"/>
      <c r="K99" s="72"/>
      <c r="L99" s="72"/>
      <c r="M99" s="72"/>
      <c r="N99" s="72"/>
      <c r="O99" s="72"/>
      <c r="P99" s="72"/>
      <c r="Q99" s="72"/>
      <c r="R99" s="72"/>
      <c r="S99" s="72"/>
      <c r="T99" s="72"/>
      <c r="U99" s="72"/>
      <c r="V99" s="72"/>
      <c r="W99" s="72"/>
      <c r="X99" s="72"/>
      <c r="Y99" s="72"/>
      <c r="Z99" s="72"/>
    </row>
    <row r="100" spans="1:26" customFormat="1" ht="37.5" customHeight="1">
      <c r="A100" s="320">
        <v>95</v>
      </c>
      <c r="B100" s="359"/>
      <c r="C100" s="364"/>
      <c r="D100" s="360"/>
      <c r="E100" s="360"/>
      <c r="F100" s="365"/>
      <c r="G100" s="72"/>
      <c r="H100" s="72"/>
      <c r="I100" s="72"/>
      <c r="J100" s="72"/>
      <c r="K100" s="72"/>
      <c r="L100" s="72"/>
      <c r="M100" s="72"/>
      <c r="N100" s="72"/>
      <c r="O100" s="72"/>
      <c r="P100" s="72"/>
      <c r="Q100" s="72"/>
      <c r="R100" s="72"/>
      <c r="S100" s="72"/>
      <c r="T100" s="72"/>
      <c r="U100" s="72"/>
      <c r="V100" s="72"/>
      <c r="W100" s="72"/>
      <c r="X100" s="72"/>
      <c r="Y100" s="72"/>
      <c r="Z100" s="72"/>
    </row>
    <row r="101" spans="1:26" customFormat="1" ht="37.5" customHeight="1">
      <c r="A101" s="320">
        <v>96</v>
      </c>
      <c r="B101" s="359"/>
      <c r="C101" s="364"/>
      <c r="D101" s="360"/>
      <c r="E101" s="360"/>
      <c r="F101" s="365"/>
      <c r="G101" s="72"/>
      <c r="H101" s="72"/>
      <c r="I101" s="72"/>
      <c r="J101" s="72"/>
      <c r="K101" s="72"/>
      <c r="L101" s="72"/>
      <c r="M101" s="72"/>
      <c r="N101" s="72"/>
      <c r="O101" s="72"/>
      <c r="P101" s="72"/>
      <c r="Q101" s="72"/>
      <c r="R101" s="72"/>
      <c r="S101" s="72"/>
      <c r="T101" s="72"/>
      <c r="U101" s="72"/>
      <c r="V101" s="72"/>
      <c r="W101" s="72"/>
      <c r="X101" s="72"/>
      <c r="Y101" s="72"/>
      <c r="Z101" s="72"/>
    </row>
    <row r="102" spans="1:26" customFormat="1" ht="37.5" customHeight="1">
      <c r="A102" s="320">
        <v>97</v>
      </c>
      <c r="B102" s="359"/>
      <c r="C102" s="366"/>
      <c r="D102" s="360"/>
      <c r="E102" s="360"/>
      <c r="F102" s="327"/>
      <c r="G102" s="72"/>
      <c r="H102" s="72"/>
      <c r="I102" s="72"/>
      <c r="J102" s="72"/>
      <c r="K102" s="72"/>
      <c r="L102" s="72"/>
      <c r="M102" s="72"/>
      <c r="N102" s="72"/>
      <c r="O102" s="72"/>
      <c r="P102" s="72"/>
      <c r="Q102" s="72"/>
      <c r="R102" s="72"/>
      <c r="S102" s="72"/>
      <c r="T102" s="72"/>
      <c r="U102" s="72"/>
      <c r="V102" s="72"/>
      <c r="W102" s="72"/>
      <c r="X102" s="72"/>
      <c r="Y102" s="72"/>
      <c r="Z102" s="72"/>
    </row>
    <row r="103" spans="1:26" customFormat="1" ht="37.5" customHeight="1">
      <c r="A103" s="320">
        <v>98</v>
      </c>
      <c r="B103" s="359"/>
      <c r="C103" s="366"/>
      <c r="D103" s="360"/>
      <c r="E103" s="360"/>
      <c r="F103" s="327"/>
      <c r="G103" s="72"/>
      <c r="H103" s="72"/>
      <c r="I103" s="72"/>
      <c r="J103" s="72"/>
      <c r="K103" s="72"/>
      <c r="L103" s="72"/>
      <c r="M103" s="72"/>
      <c r="N103" s="72"/>
      <c r="O103" s="72"/>
      <c r="P103" s="72"/>
      <c r="Q103" s="72"/>
      <c r="R103" s="72"/>
      <c r="S103" s="72"/>
      <c r="T103" s="72"/>
      <c r="U103" s="72"/>
      <c r="V103" s="72"/>
      <c r="W103" s="72"/>
      <c r="X103" s="72"/>
      <c r="Y103" s="72"/>
      <c r="Z103" s="72"/>
    </row>
    <row r="104" spans="1:26" customFormat="1" ht="37.5" customHeight="1">
      <c r="A104" s="320">
        <v>99</v>
      </c>
      <c r="B104" s="359"/>
      <c r="C104" s="366"/>
      <c r="D104" s="360"/>
      <c r="E104" s="360"/>
      <c r="F104" s="327"/>
      <c r="G104" s="72"/>
      <c r="H104" s="72"/>
      <c r="I104" s="72"/>
      <c r="J104" s="72"/>
      <c r="K104" s="72"/>
      <c r="L104" s="72"/>
      <c r="M104" s="72"/>
      <c r="N104" s="72"/>
      <c r="O104" s="72"/>
      <c r="P104" s="72"/>
      <c r="Q104" s="72"/>
      <c r="R104" s="72"/>
      <c r="S104" s="72"/>
      <c r="T104" s="72"/>
      <c r="U104" s="72"/>
      <c r="V104" s="72"/>
      <c r="W104" s="72"/>
      <c r="X104" s="72"/>
      <c r="Y104" s="72"/>
      <c r="Z104" s="72"/>
    </row>
    <row r="105" spans="1:26" customFormat="1" ht="34.5" customHeight="1">
      <c r="A105" s="358">
        <v>100</v>
      </c>
      <c r="B105" s="359"/>
      <c r="C105" s="359"/>
      <c r="D105" s="360"/>
      <c r="E105" s="360"/>
      <c r="F105" s="323"/>
      <c r="G105" s="72"/>
      <c r="H105" s="72"/>
      <c r="I105" s="72"/>
      <c r="J105" s="72"/>
      <c r="K105" s="72"/>
      <c r="L105" s="72"/>
      <c r="M105" s="72"/>
      <c r="N105" s="72"/>
      <c r="O105" s="72"/>
      <c r="P105" s="72"/>
      <c r="Q105" s="72"/>
      <c r="R105" s="72"/>
      <c r="S105" s="72"/>
      <c r="T105" s="72"/>
      <c r="U105" s="72"/>
      <c r="V105" s="72"/>
      <c r="W105" s="72"/>
      <c r="X105" s="72"/>
      <c r="Y105" s="72"/>
      <c r="Z105" s="72"/>
    </row>
    <row r="106" spans="1:26" customFormat="1" ht="34.5" customHeight="1">
      <c r="A106" s="358">
        <v>101</v>
      </c>
      <c r="B106" s="359"/>
      <c r="C106" s="359"/>
      <c r="D106" s="360"/>
      <c r="E106" s="360"/>
      <c r="F106" s="323"/>
      <c r="G106" s="72"/>
      <c r="H106" s="72"/>
      <c r="I106" s="72"/>
      <c r="J106" s="72"/>
      <c r="K106" s="72"/>
      <c r="L106" s="72"/>
      <c r="M106" s="72"/>
      <c r="N106" s="72"/>
      <c r="O106" s="72"/>
      <c r="P106" s="72"/>
      <c r="Q106" s="72"/>
      <c r="R106" s="72"/>
      <c r="S106" s="72"/>
      <c r="T106" s="72"/>
      <c r="U106" s="72"/>
      <c r="V106" s="72"/>
      <c r="W106" s="72"/>
      <c r="X106" s="72"/>
      <c r="Y106" s="72"/>
      <c r="Z106" s="72"/>
    </row>
    <row r="107" spans="1:26" ht="34.5" customHeight="1">
      <c r="A107" s="358">
        <v>102</v>
      </c>
      <c r="B107" s="359"/>
      <c r="C107" s="359"/>
      <c r="D107" s="360"/>
      <c r="E107" s="360"/>
      <c r="F107" s="323"/>
    </row>
    <row r="108" spans="1:26" ht="34.5" customHeight="1">
      <c r="A108" s="358">
        <v>103</v>
      </c>
      <c r="B108" s="359"/>
      <c r="C108" s="359"/>
      <c r="D108" s="360"/>
      <c r="E108" s="360"/>
      <c r="F108" s="323"/>
    </row>
    <row r="109" spans="1:26" ht="34.5" customHeight="1">
      <c r="A109" s="358">
        <v>104</v>
      </c>
      <c r="B109" s="359"/>
      <c r="C109" s="359"/>
      <c r="D109" s="360"/>
      <c r="E109" s="360"/>
      <c r="F109" s="323"/>
    </row>
    <row r="110" spans="1:26" ht="34.5" customHeight="1">
      <c r="A110" s="358">
        <v>105</v>
      </c>
      <c r="B110" s="359"/>
      <c r="C110" s="359"/>
      <c r="D110" s="360"/>
      <c r="E110" s="360"/>
      <c r="F110" s="323"/>
    </row>
    <row r="111" spans="1:26" ht="34.5" customHeight="1">
      <c r="A111" s="358">
        <v>106</v>
      </c>
      <c r="B111" s="359"/>
      <c r="C111" s="359"/>
      <c r="D111" s="360"/>
      <c r="E111" s="360"/>
      <c r="F111" s="323"/>
    </row>
    <row r="112" spans="1:26" ht="34.5" customHeight="1">
      <c r="A112" s="358">
        <v>107</v>
      </c>
      <c r="B112" s="359"/>
      <c r="C112" s="359"/>
      <c r="D112" s="360"/>
      <c r="E112" s="360"/>
      <c r="F112" s="323"/>
    </row>
    <row r="113" spans="1:6" ht="34.5" customHeight="1">
      <c r="A113" s="358">
        <v>108</v>
      </c>
      <c r="B113" s="359"/>
      <c r="C113" s="359"/>
      <c r="D113" s="360"/>
      <c r="E113" s="360"/>
      <c r="F113" s="323"/>
    </row>
    <row r="114" spans="1:6" ht="34.5" customHeight="1">
      <c r="A114" s="358">
        <v>109</v>
      </c>
      <c r="B114" s="359"/>
      <c r="C114" s="359"/>
      <c r="D114" s="360"/>
      <c r="E114" s="360"/>
      <c r="F114" s="323"/>
    </row>
    <row r="115" spans="1:6" ht="34.5" customHeight="1">
      <c r="A115" s="358">
        <v>110</v>
      </c>
      <c r="B115" s="359"/>
      <c r="C115" s="359"/>
      <c r="D115" s="360"/>
      <c r="E115" s="360"/>
      <c r="F115" s="323"/>
    </row>
    <row r="116" spans="1:6" ht="34.5" customHeight="1">
      <c r="A116" s="358">
        <v>111</v>
      </c>
      <c r="B116" s="359"/>
      <c r="C116" s="359"/>
      <c r="D116" s="360"/>
      <c r="E116" s="360"/>
      <c r="F116" s="323"/>
    </row>
    <row r="117" spans="1:6" ht="34.5" customHeight="1">
      <c r="A117" s="358">
        <v>112</v>
      </c>
      <c r="B117" s="359"/>
      <c r="C117" s="359"/>
      <c r="D117" s="360"/>
      <c r="E117" s="360"/>
      <c r="F117" s="323"/>
    </row>
    <row r="118" spans="1:6" ht="34.5" customHeight="1">
      <c r="A118" s="358">
        <v>113</v>
      </c>
      <c r="B118" s="359"/>
      <c r="C118" s="359"/>
      <c r="D118" s="360"/>
      <c r="E118" s="360"/>
      <c r="F118" s="323"/>
    </row>
    <row r="119" spans="1:6" ht="34.5" customHeight="1">
      <c r="A119" s="358">
        <v>114</v>
      </c>
      <c r="B119" s="359"/>
      <c r="C119" s="359"/>
      <c r="D119" s="360"/>
      <c r="E119" s="360"/>
      <c r="F119" s="323"/>
    </row>
    <row r="120" spans="1:6" ht="34.5" customHeight="1">
      <c r="A120" s="358">
        <v>115</v>
      </c>
      <c r="B120" s="359"/>
      <c r="C120" s="359"/>
      <c r="D120" s="360"/>
      <c r="E120" s="360"/>
      <c r="F120" s="323"/>
    </row>
    <row r="121" spans="1:6" ht="34.5" customHeight="1">
      <c r="A121" s="358">
        <v>116</v>
      </c>
      <c r="B121" s="359"/>
      <c r="C121" s="359"/>
      <c r="D121" s="360"/>
      <c r="E121" s="360"/>
      <c r="F121" s="323"/>
    </row>
    <row r="122" spans="1:6" ht="34.5" customHeight="1">
      <c r="A122" s="358">
        <v>117</v>
      </c>
      <c r="B122" s="359"/>
      <c r="C122" s="359"/>
      <c r="D122" s="360"/>
      <c r="E122" s="360"/>
      <c r="F122" s="323"/>
    </row>
    <row r="123" spans="1:6" ht="34.5" customHeight="1">
      <c r="A123" s="358">
        <v>118</v>
      </c>
      <c r="B123" s="359"/>
      <c r="C123" s="359"/>
      <c r="D123" s="360"/>
      <c r="E123" s="360"/>
      <c r="F123" s="323"/>
    </row>
    <row r="124" spans="1:6" ht="34.5" customHeight="1">
      <c r="A124" s="358">
        <v>119</v>
      </c>
      <c r="B124" s="359"/>
      <c r="C124" s="359"/>
      <c r="D124" s="360"/>
      <c r="E124" s="360"/>
      <c r="F124" s="323"/>
    </row>
    <row r="125" spans="1:6" ht="34.5" customHeight="1">
      <c r="A125" s="358">
        <v>120</v>
      </c>
      <c r="B125" s="359"/>
      <c r="C125" s="359"/>
      <c r="D125" s="360"/>
      <c r="E125" s="360"/>
      <c r="F125" s="323"/>
    </row>
    <row r="126" spans="1:6" ht="34.5" customHeight="1">
      <c r="A126" s="358">
        <v>121</v>
      </c>
      <c r="B126" s="359"/>
      <c r="C126" s="359"/>
      <c r="D126" s="360"/>
      <c r="E126" s="360"/>
      <c r="F126" s="323"/>
    </row>
    <row r="127" spans="1:6" ht="34.5" customHeight="1">
      <c r="A127" s="358">
        <v>122</v>
      </c>
      <c r="B127" s="359"/>
      <c r="C127" s="359"/>
      <c r="D127" s="360"/>
      <c r="E127" s="360"/>
      <c r="F127" s="323"/>
    </row>
    <row r="128" spans="1:6" ht="34.5" customHeight="1">
      <c r="A128" s="358">
        <v>123</v>
      </c>
      <c r="B128" s="359"/>
      <c r="C128" s="359"/>
      <c r="D128" s="360"/>
      <c r="E128" s="360"/>
      <c r="F128" s="323"/>
    </row>
    <row r="129" spans="1:6" ht="34.5" customHeight="1">
      <c r="A129" s="358">
        <v>124</v>
      </c>
      <c r="B129" s="359"/>
      <c r="C129" s="359"/>
      <c r="D129" s="360"/>
      <c r="E129" s="360"/>
      <c r="F129" s="323"/>
    </row>
    <row r="130" spans="1:6" ht="34.5" customHeight="1">
      <c r="A130" s="358">
        <v>125</v>
      </c>
      <c r="B130" s="359"/>
      <c r="C130" s="359"/>
      <c r="D130" s="360"/>
      <c r="E130" s="360"/>
      <c r="F130" s="323"/>
    </row>
    <row r="131" spans="1:6" ht="34.5" customHeight="1">
      <c r="A131" s="358">
        <v>126</v>
      </c>
      <c r="B131" s="359"/>
      <c r="C131" s="359"/>
      <c r="D131" s="360"/>
      <c r="E131" s="360"/>
      <c r="F131" s="323"/>
    </row>
    <row r="132" spans="1:6" ht="34.5" customHeight="1">
      <c r="A132" s="358">
        <v>127</v>
      </c>
      <c r="B132" s="359"/>
      <c r="C132" s="359"/>
      <c r="D132" s="360"/>
      <c r="E132" s="360"/>
      <c r="F132" s="323"/>
    </row>
    <row r="133" spans="1:6" ht="34.5" customHeight="1">
      <c r="A133" s="358">
        <v>128</v>
      </c>
      <c r="B133" s="359"/>
      <c r="C133" s="359"/>
      <c r="D133" s="360"/>
      <c r="E133" s="360"/>
      <c r="F133" s="323"/>
    </row>
    <row r="134" spans="1:6" ht="34.5" customHeight="1">
      <c r="A134" s="358">
        <v>129</v>
      </c>
      <c r="B134" s="359"/>
      <c r="C134" s="359"/>
      <c r="D134" s="360"/>
      <c r="E134" s="360"/>
      <c r="F134" s="323"/>
    </row>
    <row r="135" spans="1:6" ht="34.5" customHeight="1">
      <c r="A135" s="358">
        <v>130</v>
      </c>
      <c r="B135" s="359"/>
      <c r="C135" s="359"/>
      <c r="D135" s="360"/>
      <c r="E135" s="360"/>
      <c r="F135" s="323"/>
    </row>
    <row r="136" spans="1:6" ht="34.5" customHeight="1">
      <c r="A136" s="358">
        <v>131</v>
      </c>
      <c r="B136" s="359"/>
      <c r="C136" s="359"/>
      <c r="D136" s="360"/>
      <c r="E136" s="360"/>
      <c r="F136" s="323"/>
    </row>
    <row r="137" spans="1:6" ht="34.5" customHeight="1">
      <c r="A137" s="358">
        <v>132</v>
      </c>
      <c r="B137" s="359"/>
      <c r="C137" s="359"/>
      <c r="D137" s="360"/>
      <c r="E137" s="360"/>
      <c r="F137" s="323"/>
    </row>
    <row r="138" spans="1:6" ht="34.5" customHeight="1">
      <c r="A138" s="358">
        <v>133</v>
      </c>
      <c r="B138" s="359"/>
      <c r="C138" s="359"/>
      <c r="D138" s="360"/>
      <c r="E138" s="360"/>
      <c r="F138" s="323"/>
    </row>
    <row r="139" spans="1:6" ht="34.5" customHeight="1">
      <c r="A139" s="358">
        <v>134</v>
      </c>
      <c r="B139" s="359"/>
      <c r="C139" s="359"/>
      <c r="D139" s="360"/>
      <c r="E139" s="360"/>
      <c r="F139" s="323"/>
    </row>
    <row r="140" spans="1:6" ht="34.5" customHeight="1">
      <c r="A140" s="358">
        <v>135</v>
      </c>
      <c r="B140" s="359"/>
      <c r="C140" s="359"/>
      <c r="D140" s="360"/>
      <c r="E140" s="360"/>
      <c r="F140" s="323"/>
    </row>
    <row r="141" spans="1:6" ht="34.5" customHeight="1">
      <c r="A141" s="358">
        <v>136</v>
      </c>
      <c r="B141" s="359"/>
      <c r="C141" s="359"/>
      <c r="D141" s="360"/>
      <c r="E141" s="360"/>
      <c r="F141" s="323"/>
    </row>
    <row r="142" spans="1:6" ht="34.5" customHeight="1">
      <c r="A142" s="358">
        <v>137</v>
      </c>
      <c r="B142" s="359"/>
      <c r="C142" s="359"/>
      <c r="D142" s="360"/>
      <c r="E142" s="360"/>
      <c r="F142" s="323"/>
    </row>
    <row r="143" spans="1:6" ht="34.5" customHeight="1">
      <c r="A143" s="358">
        <v>138</v>
      </c>
      <c r="B143" s="359"/>
      <c r="C143" s="359"/>
      <c r="D143" s="360"/>
      <c r="E143" s="360"/>
      <c r="F143" s="323"/>
    </row>
    <row r="144" spans="1:6" ht="34.5" customHeight="1">
      <c r="A144" s="358">
        <v>139</v>
      </c>
      <c r="B144" s="359"/>
      <c r="C144" s="359"/>
      <c r="D144" s="360"/>
      <c r="E144" s="360"/>
      <c r="F144" s="323"/>
    </row>
    <row r="145" spans="1:6" ht="34.5" customHeight="1">
      <c r="A145" s="358">
        <v>140</v>
      </c>
      <c r="B145" s="359"/>
      <c r="C145" s="359"/>
      <c r="D145" s="360"/>
      <c r="E145" s="360"/>
      <c r="F145" s="323"/>
    </row>
    <row r="146" spans="1:6" ht="34.5" customHeight="1">
      <c r="A146" s="358">
        <v>141</v>
      </c>
      <c r="B146" s="359"/>
      <c r="C146" s="359"/>
      <c r="D146" s="360"/>
      <c r="E146" s="360"/>
      <c r="F146" s="323"/>
    </row>
    <row r="147" spans="1:6" ht="34.5" customHeight="1">
      <c r="A147" s="358">
        <v>142</v>
      </c>
      <c r="B147" s="359"/>
      <c r="C147" s="359"/>
      <c r="D147" s="360"/>
      <c r="E147" s="360"/>
      <c r="F147" s="323"/>
    </row>
    <row r="148" spans="1:6" ht="34.5" customHeight="1">
      <c r="A148" s="358">
        <v>143</v>
      </c>
      <c r="B148" s="359"/>
      <c r="C148" s="359"/>
      <c r="D148" s="360"/>
      <c r="E148" s="360"/>
      <c r="F148" s="323"/>
    </row>
    <row r="149" spans="1:6" ht="34.5" customHeight="1">
      <c r="A149" s="358">
        <v>144</v>
      </c>
      <c r="B149" s="359"/>
      <c r="C149" s="359"/>
      <c r="D149" s="360"/>
      <c r="E149" s="360"/>
      <c r="F149" s="323"/>
    </row>
    <row r="150" spans="1:6" ht="34.5" customHeight="1">
      <c r="A150" s="358">
        <v>145</v>
      </c>
      <c r="B150" s="359"/>
      <c r="C150" s="359"/>
      <c r="D150" s="360"/>
      <c r="E150" s="360"/>
      <c r="F150" s="323"/>
    </row>
    <row r="151" spans="1:6" ht="34.5" customHeight="1">
      <c r="A151" s="358">
        <v>146</v>
      </c>
      <c r="B151" s="359"/>
      <c r="C151" s="359"/>
      <c r="D151" s="360"/>
      <c r="E151" s="360"/>
      <c r="F151" s="323"/>
    </row>
    <row r="152" spans="1:6" ht="34.5" customHeight="1">
      <c r="A152" s="358">
        <v>147</v>
      </c>
      <c r="B152" s="359"/>
      <c r="C152" s="359"/>
      <c r="D152" s="360"/>
      <c r="E152" s="360"/>
      <c r="F152" s="323"/>
    </row>
    <row r="153" spans="1:6" ht="34.5" customHeight="1">
      <c r="A153" s="358">
        <v>148</v>
      </c>
      <c r="B153" s="359"/>
      <c r="C153" s="359"/>
      <c r="D153" s="360"/>
      <c r="E153" s="360"/>
      <c r="F153" s="323"/>
    </row>
    <row r="154" spans="1:6" ht="34.5" customHeight="1">
      <c r="A154" s="358">
        <v>149</v>
      </c>
      <c r="B154" s="359"/>
      <c r="C154" s="359"/>
      <c r="D154" s="360"/>
      <c r="E154" s="360"/>
      <c r="F154" s="323"/>
    </row>
    <row r="155" spans="1:6" ht="34.5" customHeight="1">
      <c r="A155" s="358">
        <v>150</v>
      </c>
      <c r="B155" s="359"/>
      <c r="C155" s="359"/>
      <c r="D155" s="360"/>
      <c r="E155" s="360"/>
      <c r="F155" s="323"/>
    </row>
    <row r="156" spans="1:6" ht="34.5" customHeight="1">
      <c r="A156" s="358">
        <v>151</v>
      </c>
      <c r="B156" s="359"/>
      <c r="C156" s="359"/>
      <c r="D156" s="360"/>
      <c r="E156" s="360"/>
      <c r="F156" s="323"/>
    </row>
    <row r="157" spans="1:6" ht="34.5" customHeight="1">
      <c r="A157" s="358">
        <v>152</v>
      </c>
      <c r="B157" s="359"/>
      <c r="C157" s="359"/>
      <c r="D157" s="360"/>
      <c r="E157" s="360"/>
      <c r="F157" s="323"/>
    </row>
    <row r="158" spans="1:6" ht="34.5" customHeight="1">
      <c r="A158" s="358">
        <v>153</v>
      </c>
      <c r="B158" s="359"/>
      <c r="C158" s="359"/>
      <c r="D158" s="360"/>
      <c r="E158" s="360"/>
      <c r="F158" s="323"/>
    </row>
    <row r="159" spans="1:6" ht="34.5" customHeight="1">
      <c r="A159" s="358">
        <v>154</v>
      </c>
      <c r="B159" s="359"/>
      <c r="C159" s="359"/>
      <c r="D159" s="360"/>
      <c r="E159" s="360"/>
      <c r="F159" s="323"/>
    </row>
    <row r="160" spans="1:6" ht="34.5" customHeight="1">
      <c r="A160" s="358">
        <v>155</v>
      </c>
      <c r="B160" s="359"/>
      <c r="C160" s="359"/>
      <c r="D160" s="360"/>
      <c r="E160" s="360"/>
      <c r="F160" s="323"/>
    </row>
    <row r="161" spans="1:6" ht="34.5" customHeight="1">
      <c r="A161" s="358">
        <v>156</v>
      </c>
      <c r="B161" s="359"/>
      <c r="C161" s="359"/>
      <c r="D161" s="360"/>
      <c r="E161" s="360"/>
      <c r="F161" s="323"/>
    </row>
    <row r="162" spans="1:6" ht="34.5" customHeight="1">
      <c r="A162" s="358">
        <v>157</v>
      </c>
      <c r="B162" s="359"/>
      <c r="C162" s="359"/>
      <c r="D162" s="360"/>
      <c r="E162" s="360"/>
      <c r="F162" s="323"/>
    </row>
    <row r="163" spans="1:6" ht="34.5" customHeight="1">
      <c r="A163" s="358">
        <v>158</v>
      </c>
      <c r="B163" s="359"/>
      <c r="C163" s="359"/>
      <c r="D163" s="360"/>
      <c r="E163" s="360"/>
      <c r="F163" s="323"/>
    </row>
    <row r="164" spans="1:6" ht="34.5" customHeight="1">
      <c r="A164" s="358">
        <v>159</v>
      </c>
      <c r="B164" s="359"/>
      <c r="C164" s="359"/>
      <c r="D164" s="360"/>
      <c r="E164" s="360"/>
      <c r="F164" s="323"/>
    </row>
    <row r="165" spans="1:6" ht="34.5" customHeight="1">
      <c r="A165" s="358">
        <v>160</v>
      </c>
      <c r="B165" s="359"/>
      <c r="C165" s="359"/>
      <c r="D165" s="360"/>
      <c r="E165" s="360"/>
      <c r="F165" s="323"/>
    </row>
    <row r="166" spans="1:6" ht="34.5" customHeight="1">
      <c r="A166" s="358">
        <v>161</v>
      </c>
      <c r="B166" s="359"/>
      <c r="C166" s="359"/>
      <c r="D166" s="360"/>
      <c r="E166" s="360"/>
      <c r="F166" s="323"/>
    </row>
    <row r="167" spans="1:6" ht="34.5" customHeight="1">
      <c r="A167" s="358">
        <v>162</v>
      </c>
      <c r="B167" s="359"/>
      <c r="C167" s="359"/>
      <c r="D167" s="360"/>
      <c r="E167" s="360"/>
      <c r="F167" s="323"/>
    </row>
    <row r="168" spans="1:6" ht="34.5" customHeight="1">
      <c r="A168" s="358">
        <v>163</v>
      </c>
      <c r="B168" s="359"/>
      <c r="C168" s="359"/>
      <c r="D168" s="360"/>
      <c r="E168" s="360"/>
      <c r="F168" s="323"/>
    </row>
    <row r="169" spans="1:6" ht="34.5" customHeight="1">
      <c r="A169" s="358">
        <v>164</v>
      </c>
      <c r="B169" s="359"/>
      <c r="C169" s="359"/>
      <c r="D169" s="360"/>
      <c r="E169" s="360"/>
      <c r="F169" s="323"/>
    </row>
    <row r="170" spans="1:6" ht="34.5" customHeight="1">
      <c r="A170" s="358">
        <v>165</v>
      </c>
      <c r="B170" s="359"/>
      <c r="C170" s="359"/>
      <c r="D170" s="360"/>
      <c r="E170" s="360"/>
      <c r="F170" s="323"/>
    </row>
    <row r="171" spans="1:6" ht="34.5" customHeight="1">
      <c r="A171" s="358">
        <v>166</v>
      </c>
      <c r="B171" s="359"/>
      <c r="C171" s="359"/>
      <c r="D171" s="360"/>
      <c r="E171" s="360"/>
      <c r="F171" s="323"/>
    </row>
    <row r="172" spans="1:6" ht="34.5" customHeight="1">
      <c r="A172" s="358">
        <v>167</v>
      </c>
      <c r="B172" s="359"/>
      <c r="C172" s="359"/>
      <c r="D172" s="360"/>
      <c r="E172" s="360"/>
      <c r="F172" s="323"/>
    </row>
    <row r="173" spans="1:6" ht="34.5" customHeight="1">
      <c r="A173" s="358">
        <v>168</v>
      </c>
      <c r="B173" s="359"/>
      <c r="C173" s="359"/>
      <c r="D173" s="360"/>
      <c r="E173" s="360"/>
      <c r="F173" s="323"/>
    </row>
    <row r="174" spans="1:6" ht="34.5" customHeight="1">
      <c r="A174" s="358">
        <v>169</v>
      </c>
      <c r="B174" s="359"/>
      <c r="C174" s="359"/>
      <c r="D174" s="360"/>
      <c r="E174" s="360"/>
      <c r="F174" s="323"/>
    </row>
    <row r="175" spans="1:6" ht="34.5" customHeight="1">
      <c r="A175" s="358">
        <v>170</v>
      </c>
      <c r="B175" s="359"/>
      <c r="C175" s="359"/>
      <c r="D175" s="360"/>
      <c r="E175" s="360"/>
      <c r="F175" s="323"/>
    </row>
    <row r="176" spans="1:6" ht="34.5" customHeight="1">
      <c r="A176" s="358">
        <v>171</v>
      </c>
      <c r="B176" s="359"/>
      <c r="C176" s="359"/>
      <c r="D176" s="360"/>
      <c r="E176" s="360"/>
      <c r="F176" s="323"/>
    </row>
    <row r="177" spans="1:6" ht="34.5" customHeight="1">
      <c r="A177" s="358">
        <v>172</v>
      </c>
      <c r="B177" s="359"/>
      <c r="C177" s="359"/>
      <c r="D177" s="360"/>
      <c r="E177" s="360"/>
      <c r="F177" s="323"/>
    </row>
    <row r="178" spans="1:6" ht="34.5" customHeight="1">
      <c r="A178" s="358">
        <v>173</v>
      </c>
      <c r="B178" s="359"/>
      <c r="C178" s="359"/>
      <c r="D178" s="360"/>
      <c r="E178" s="360"/>
      <c r="F178" s="323"/>
    </row>
    <row r="179" spans="1:6" ht="34.5" customHeight="1">
      <c r="A179" s="358">
        <v>174</v>
      </c>
      <c r="B179" s="359"/>
      <c r="C179" s="359"/>
      <c r="D179" s="360"/>
      <c r="E179" s="360"/>
      <c r="F179" s="323"/>
    </row>
    <row r="180" spans="1:6" ht="34.5" customHeight="1">
      <c r="A180" s="358">
        <v>175</v>
      </c>
      <c r="B180" s="359"/>
      <c r="C180" s="359"/>
      <c r="D180" s="360"/>
      <c r="E180" s="360"/>
      <c r="F180" s="323"/>
    </row>
    <row r="181" spans="1:6" ht="34.5" customHeight="1">
      <c r="A181" s="358">
        <v>176</v>
      </c>
      <c r="B181" s="359"/>
      <c r="C181" s="359"/>
      <c r="D181" s="360"/>
      <c r="E181" s="360"/>
      <c r="F181" s="323"/>
    </row>
    <row r="182" spans="1:6" ht="34.5" customHeight="1">
      <c r="A182" s="358">
        <v>177</v>
      </c>
      <c r="B182" s="359"/>
      <c r="C182" s="359"/>
      <c r="D182" s="360"/>
      <c r="E182" s="360"/>
      <c r="F182" s="323"/>
    </row>
    <row r="183" spans="1:6" ht="34.5" customHeight="1">
      <c r="A183" s="358">
        <v>178</v>
      </c>
      <c r="B183" s="359"/>
      <c r="C183" s="359"/>
      <c r="D183" s="360"/>
      <c r="E183" s="360"/>
      <c r="F183" s="323"/>
    </row>
    <row r="184" spans="1:6" ht="34.5" customHeight="1">
      <c r="A184" s="358">
        <v>179</v>
      </c>
      <c r="B184" s="359"/>
      <c r="C184" s="359"/>
      <c r="D184" s="360"/>
      <c r="E184" s="360"/>
      <c r="F184" s="323"/>
    </row>
    <row r="185" spans="1:6" ht="34.5" customHeight="1">
      <c r="A185" s="358">
        <v>180</v>
      </c>
      <c r="B185" s="359"/>
      <c r="C185" s="359"/>
      <c r="D185" s="360"/>
      <c r="E185" s="360"/>
      <c r="F185" s="323"/>
    </row>
    <row r="186" spans="1:6" ht="34.5" customHeight="1">
      <c r="A186" s="358">
        <v>181</v>
      </c>
      <c r="B186" s="359"/>
      <c r="C186" s="359"/>
      <c r="D186" s="360"/>
      <c r="E186" s="360"/>
      <c r="F186" s="323"/>
    </row>
    <row r="187" spans="1:6" ht="34.5" customHeight="1">
      <c r="A187" s="358">
        <v>182</v>
      </c>
      <c r="B187" s="359"/>
      <c r="C187" s="359"/>
      <c r="D187" s="360"/>
      <c r="E187" s="360"/>
      <c r="F187" s="323"/>
    </row>
    <row r="188" spans="1:6" ht="34.5" customHeight="1">
      <c r="A188" s="358">
        <v>183</v>
      </c>
      <c r="B188" s="359"/>
      <c r="C188" s="359"/>
      <c r="D188" s="360"/>
      <c r="E188" s="360"/>
      <c r="F188" s="323"/>
    </row>
    <row r="189" spans="1:6" ht="34.5" customHeight="1">
      <c r="A189" s="358">
        <v>184</v>
      </c>
      <c r="B189" s="359"/>
      <c r="C189" s="359"/>
      <c r="D189" s="360"/>
      <c r="E189" s="360"/>
      <c r="F189" s="323"/>
    </row>
    <row r="190" spans="1:6" ht="34.5" customHeight="1">
      <c r="A190" s="358">
        <v>185</v>
      </c>
      <c r="B190" s="359"/>
      <c r="C190" s="359"/>
      <c r="D190" s="360"/>
      <c r="E190" s="360"/>
      <c r="F190" s="323"/>
    </row>
    <row r="191" spans="1:6" ht="34.5" customHeight="1">
      <c r="A191" s="358">
        <v>186</v>
      </c>
      <c r="B191" s="359"/>
      <c r="C191" s="359"/>
      <c r="D191" s="360"/>
      <c r="E191" s="360"/>
      <c r="F191" s="323"/>
    </row>
    <row r="192" spans="1:6" ht="34.5" customHeight="1">
      <c r="A192" s="358">
        <v>187</v>
      </c>
      <c r="B192" s="359"/>
      <c r="C192" s="359"/>
      <c r="D192" s="360"/>
      <c r="E192" s="360"/>
      <c r="F192" s="323"/>
    </row>
    <row r="193" spans="1:6" ht="34.5" customHeight="1">
      <c r="A193" s="358">
        <v>188</v>
      </c>
      <c r="B193" s="359"/>
      <c r="C193" s="359"/>
      <c r="D193" s="360"/>
      <c r="E193" s="360"/>
      <c r="F193" s="323"/>
    </row>
    <row r="194" spans="1:6" ht="34.5" customHeight="1">
      <c r="A194" s="358">
        <v>189</v>
      </c>
      <c r="B194" s="359"/>
      <c r="C194" s="359"/>
      <c r="D194" s="360"/>
      <c r="E194" s="360"/>
      <c r="F194" s="323"/>
    </row>
    <row r="195" spans="1:6" ht="34.5" customHeight="1">
      <c r="A195" s="358">
        <v>190</v>
      </c>
      <c r="B195" s="359"/>
      <c r="C195" s="359"/>
      <c r="D195" s="360"/>
      <c r="E195" s="360"/>
      <c r="F195" s="323"/>
    </row>
    <row r="196" spans="1:6" ht="34.5" customHeight="1">
      <c r="A196" s="358">
        <v>191</v>
      </c>
      <c r="B196" s="359"/>
      <c r="C196" s="359"/>
      <c r="D196" s="360"/>
      <c r="E196" s="360"/>
      <c r="F196" s="323"/>
    </row>
    <row r="197" spans="1:6" ht="34.5" customHeight="1">
      <c r="A197" s="358">
        <v>192</v>
      </c>
      <c r="B197" s="359"/>
      <c r="C197" s="359"/>
      <c r="D197" s="360"/>
      <c r="E197" s="360"/>
      <c r="F197" s="323"/>
    </row>
    <row r="198" spans="1:6" ht="34.5" customHeight="1">
      <c r="A198" s="358">
        <v>193</v>
      </c>
      <c r="B198" s="359"/>
      <c r="C198" s="359"/>
      <c r="D198" s="360"/>
      <c r="E198" s="360"/>
      <c r="F198" s="323"/>
    </row>
    <row r="199" spans="1:6" ht="34.5" customHeight="1">
      <c r="A199" s="358">
        <v>194</v>
      </c>
      <c r="B199" s="359"/>
      <c r="C199" s="359"/>
      <c r="D199" s="360"/>
      <c r="E199" s="360"/>
      <c r="F199" s="323"/>
    </row>
    <row r="200" spans="1:6" ht="34.5" customHeight="1">
      <c r="A200" s="358">
        <v>195</v>
      </c>
      <c r="B200" s="359"/>
      <c r="C200" s="359"/>
      <c r="D200" s="360"/>
      <c r="E200" s="360"/>
      <c r="F200" s="323"/>
    </row>
    <row r="201" spans="1:6" ht="34.5" customHeight="1">
      <c r="A201" s="358">
        <v>196</v>
      </c>
      <c r="B201" s="359"/>
      <c r="C201" s="359"/>
      <c r="D201" s="360"/>
      <c r="E201" s="360"/>
      <c r="F201" s="323"/>
    </row>
    <row r="202" spans="1:6" ht="34.5" customHeight="1">
      <c r="A202" s="358">
        <v>197</v>
      </c>
      <c r="B202" s="359"/>
      <c r="C202" s="359"/>
      <c r="D202" s="360"/>
      <c r="E202" s="360"/>
      <c r="F202" s="323"/>
    </row>
    <row r="203" spans="1:6" ht="34.5" customHeight="1">
      <c r="A203" s="358">
        <v>198</v>
      </c>
      <c r="B203" s="359"/>
      <c r="C203" s="359"/>
      <c r="D203" s="360"/>
      <c r="E203" s="360"/>
      <c r="F203" s="323"/>
    </row>
    <row r="204" spans="1:6" ht="34.5" customHeight="1">
      <c r="A204" s="358">
        <v>199</v>
      </c>
      <c r="B204" s="359"/>
      <c r="C204" s="359"/>
      <c r="D204" s="360"/>
      <c r="E204" s="360"/>
      <c r="F204" s="323"/>
    </row>
    <row r="205" spans="1:6">
      <c r="A205" s="358">
        <v>200</v>
      </c>
      <c r="B205" s="359"/>
      <c r="C205" s="359"/>
      <c r="D205" s="360"/>
      <c r="E205" s="360"/>
      <c r="F205" s="323"/>
    </row>
  </sheetData>
  <sheetProtection algorithmName="SHA-512" hashValue="wDlFGTqi+TU91nhO48m1DJt13PNK4sN7rMqtaXJEMVxw6Ab4LJ/s/4cvnJmJo0lSNNJqumGQCPf/XMS5ZSg7Nw==" saltValue="xB1b6czWJBv9u/OHDCpDnw==" spinCount="100000" sheet="1" objects="1" scenarios="1"/>
  <protectedRanges>
    <protectedRange sqref="B6:F205" name="Tabel 6a"/>
  </protectedRanges>
  <mergeCells count="2">
    <mergeCell ref="H6:M6"/>
    <mergeCell ref="H7:L7"/>
  </mergeCells>
  <dataValidations count="1">
    <dataValidation type="decimal" operator="greaterThanOrEqual" allowBlank="1" showDropDown="1" showInputMessage="1" showErrorMessage="1" prompt="Input yang dimasukkan harus dalam bentuk angka" sqref="F6:F205" xr:uid="{AEC6075E-0637-45E2-A060-25206F3AD63D}">
      <formula1>0</formula1>
    </dataValidation>
  </dataValidations>
  <hyperlinks>
    <hyperlink ref="G1" location="'Daftar Tabel'!A1" display="&lt;&lt;&lt; Daftar Tabel" xr:uid="{00000000-0004-0000-1C00-000000000000}"/>
  </hyperlink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1"/>
  <sheetViews>
    <sheetView workbookViewId="0">
      <selection activeCell="D33" sqref="D33"/>
    </sheetView>
  </sheetViews>
  <sheetFormatPr defaultRowHeight="15"/>
  <cols>
    <col min="1" max="1" width="5.5703125" customWidth="1"/>
    <col min="2" max="3" width="17.85546875" customWidth="1"/>
    <col min="4" max="4" width="27.42578125" customWidth="1"/>
    <col min="5" max="7" width="17.85546875" customWidth="1"/>
    <col min="8" max="8" width="14.5703125" bestFit="1" customWidth="1"/>
  </cols>
  <sheetData>
    <row r="1" spans="1:8">
      <c r="A1" s="3" t="s">
        <v>256</v>
      </c>
      <c r="B1" s="3"/>
      <c r="C1" s="3"/>
      <c r="D1" s="3"/>
      <c r="E1" s="3"/>
      <c r="F1" s="3"/>
      <c r="G1" s="3"/>
      <c r="H1" s="20" t="s">
        <v>14</v>
      </c>
    </row>
    <row r="2" spans="1:8" hidden="1">
      <c r="A2" s="3"/>
      <c r="B2" s="3"/>
      <c r="C2" s="3"/>
      <c r="D2" s="3"/>
      <c r="E2" s="3"/>
      <c r="F2" s="3"/>
      <c r="G2" s="3"/>
    </row>
    <row r="3" spans="1:8" hidden="1">
      <c r="A3" s="3"/>
      <c r="B3" s="3" t="s">
        <v>257</v>
      </c>
      <c r="C3" s="3"/>
      <c r="D3" s="3"/>
      <c r="E3" s="3"/>
      <c r="F3" s="3"/>
      <c r="G3" s="3"/>
    </row>
    <row r="4" spans="1:8" hidden="1">
      <c r="A4" s="3"/>
      <c r="B4" s="3"/>
      <c r="C4" s="3"/>
      <c r="D4" s="3"/>
      <c r="E4" s="3"/>
      <c r="F4" s="3"/>
      <c r="G4" s="3"/>
    </row>
    <row r="5" spans="1:8" hidden="1">
      <c r="A5" s="3"/>
      <c r="B5" s="3" t="s">
        <v>258</v>
      </c>
      <c r="C5" s="3"/>
      <c r="D5" s="3"/>
      <c r="E5" s="3"/>
      <c r="F5" s="3"/>
      <c r="G5" s="3"/>
    </row>
    <row r="6" spans="1:8" hidden="1">
      <c r="A6" s="3"/>
      <c r="B6" s="3" t="s">
        <v>259</v>
      </c>
      <c r="C6" s="3"/>
      <c r="D6" s="3"/>
      <c r="E6" s="3"/>
      <c r="F6" s="3"/>
      <c r="G6" s="3"/>
    </row>
    <row r="7" spans="1:8" hidden="1">
      <c r="A7" s="3"/>
      <c r="B7" s="3" t="s">
        <v>260</v>
      </c>
      <c r="C7" s="3"/>
      <c r="D7" s="3"/>
      <c r="E7" s="3"/>
      <c r="F7" s="3"/>
      <c r="G7" s="3"/>
    </row>
    <row r="8" spans="1:8" hidden="1">
      <c r="A8" s="3"/>
      <c r="B8" s="3" t="s">
        <v>261</v>
      </c>
      <c r="C8" s="3"/>
      <c r="D8" s="3"/>
      <c r="E8" s="3"/>
      <c r="F8" s="3"/>
      <c r="G8" s="3"/>
    </row>
    <row r="9" spans="1:8" hidden="1">
      <c r="A9" s="3"/>
      <c r="B9" s="3" t="s">
        <v>262</v>
      </c>
      <c r="C9" s="3"/>
      <c r="D9" s="3"/>
      <c r="E9" s="3"/>
      <c r="F9" s="3"/>
      <c r="G9" s="3"/>
    </row>
    <row r="10" spans="1:8" hidden="1">
      <c r="A10" s="3"/>
      <c r="B10" s="3" t="s">
        <v>263</v>
      </c>
      <c r="C10" s="3"/>
      <c r="D10" s="3"/>
      <c r="E10" s="3"/>
      <c r="F10" s="3"/>
      <c r="G10" s="3"/>
    </row>
    <row r="11" spans="1:8" hidden="1">
      <c r="A11" s="3"/>
      <c r="B11" s="3" t="s">
        <v>264</v>
      </c>
      <c r="C11" s="3"/>
      <c r="D11" s="3"/>
      <c r="E11" s="3"/>
      <c r="F11" s="3"/>
      <c r="G11" s="3"/>
    </row>
    <row r="12" spans="1:8" hidden="1">
      <c r="A12" s="3"/>
      <c r="B12" s="3" t="s">
        <v>265</v>
      </c>
      <c r="C12" s="3"/>
      <c r="D12" s="3"/>
      <c r="E12" s="3"/>
      <c r="F12" s="3"/>
      <c r="G12" s="3"/>
    </row>
    <row r="13" spans="1:8">
      <c r="A13" s="3"/>
      <c r="B13" s="3"/>
      <c r="C13" s="3"/>
      <c r="D13" s="3"/>
      <c r="E13" s="3"/>
      <c r="F13" s="3"/>
      <c r="G13" s="3"/>
    </row>
    <row r="14" spans="1:8" ht="26.1" customHeight="1">
      <c r="A14" s="463" t="s">
        <v>112</v>
      </c>
      <c r="B14" s="463" t="s">
        <v>266</v>
      </c>
      <c r="C14" s="463" t="s">
        <v>267</v>
      </c>
      <c r="D14" s="465" t="s">
        <v>268</v>
      </c>
      <c r="E14" s="466"/>
      <c r="F14" s="467"/>
      <c r="G14" s="463" t="s">
        <v>269</v>
      </c>
    </row>
    <row r="15" spans="1:8">
      <c r="A15" s="464"/>
      <c r="B15" s="464"/>
      <c r="C15" s="464"/>
      <c r="D15" s="24" t="s">
        <v>270</v>
      </c>
      <c r="E15" s="24" t="s">
        <v>271</v>
      </c>
      <c r="F15" s="24" t="s">
        <v>272</v>
      </c>
      <c r="G15" s="464"/>
    </row>
    <row r="16" spans="1:8">
      <c r="A16" s="25">
        <v>1</v>
      </c>
      <c r="B16" s="25">
        <v>2</v>
      </c>
      <c r="C16" s="25">
        <v>2</v>
      </c>
      <c r="D16" s="25">
        <v>3</v>
      </c>
      <c r="E16" s="25"/>
      <c r="F16" s="25">
        <v>4</v>
      </c>
      <c r="G16" s="25">
        <v>8</v>
      </c>
    </row>
    <row r="17" spans="1:7">
      <c r="A17" s="295">
        <v>1</v>
      </c>
      <c r="B17" s="296"/>
      <c r="C17" s="296"/>
      <c r="D17" s="296"/>
      <c r="E17" s="290"/>
      <c r="F17" s="290"/>
      <c r="G17" s="290"/>
    </row>
    <row r="18" spans="1:7">
      <c r="A18" s="295">
        <v>2</v>
      </c>
      <c r="B18" s="296"/>
      <c r="C18" s="296"/>
      <c r="D18" s="296"/>
      <c r="E18" s="290"/>
      <c r="F18" s="290"/>
      <c r="G18" s="290"/>
    </row>
    <row r="19" spans="1:7">
      <c r="A19" s="295">
        <v>3</v>
      </c>
      <c r="B19" s="296"/>
      <c r="C19" s="296"/>
      <c r="D19" s="296"/>
      <c r="E19" s="290"/>
      <c r="F19" s="290"/>
      <c r="G19" s="290"/>
    </row>
    <row r="20" spans="1:7">
      <c r="A20" s="295">
        <v>4</v>
      </c>
      <c r="B20" s="296"/>
      <c r="C20" s="296"/>
      <c r="D20" s="296"/>
      <c r="E20" s="290"/>
      <c r="F20" s="290"/>
      <c r="G20" s="290"/>
    </row>
    <row r="21" spans="1:7">
      <c r="A21" s="295">
        <v>5</v>
      </c>
      <c r="B21" s="296"/>
      <c r="C21" s="296"/>
      <c r="D21" s="296"/>
      <c r="E21" s="290"/>
      <c r="F21" s="290"/>
      <c r="G21" s="290"/>
    </row>
  </sheetData>
  <sheetProtection algorithmName="SHA-512" hashValue="DRGgsACooJQiv/UTl/PWCdPv19EpwblhTB6vbrg6eRYYxCqdQ2y/F/Jw6i+k1f2XJ2mwJogsXon874MCpI2f+w==" saltValue="TaFvDtsatRnIwV7Ph4c08Q==" spinCount="100000" sheet="1" objects="1" scenarios="1"/>
  <mergeCells count="5">
    <mergeCell ref="A14:A15"/>
    <mergeCell ref="B14:B15"/>
    <mergeCell ref="C14:C15"/>
    <mergeCell ref="D14:F14"/>
    <mergeCell ref="G14:G15"/>
  </mergeCells>
  <dataValidations count="1">
    <dataValidation type="list" allowBlank="1" showInputMessage="1" showErrorMessage="1" sqref="D17:D21" xr:uid="{00000000-0002-0000-0200-000000000000}">
      <formula1>$B$4:$B$12</formula1>
    </dataValidation>
  </dataValidations>
  <hyperlinks>
    <hyperlink ref="H1" location="'Daftar Tabel'!A1" display="&lt;&lt;&lt; Daftar Tabel"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FF0000"/>
  </sheetPr>
  <dimension ref="A1:G18"/>
  <sheetViews>
    <sheetView workbookViewId="0">
      <pane xSplit="1" ySplit="5" topLeftCell="B6" activePane="bottomRight" state="frozen"/>
      <selection activeCell="O19" sqref="O19"/>
      <selection pane="topRight" activeCell="O19" sqref="O19"/>
      <selection pane="bottomLeft" activeCell="O19" sqref="O19"/>
      <selection pane="bottomRight" activeCell="O19" sqref="O19"/>
    </sheetView>
  </sheetViews>
  <sheetFormatPr defaultColWidth="8.85546875" defaultRowHeight="15"/>
  <cols>
    <col min="1" max="1" width="5.5703125" style="3" customWidth="1"/>
    <col min="2" max="2" width="16.5703125" style="3" customWidth="1"/>
    <col min="3" max="3" width="14.140625" style="3" customWidth="1"/>
    <col min="4" max="4" width="16.42578125" style="3" customWidth="1"/>
    <col min="5" max="5" width="14.42578125" style="3" customWidth="1"/>
    <col min="6" max="6" width="12.5703125" style="3" customWidth="1"/>
    <col min="7" max="7" width="14.5703125" style="3" bestFit="1" customWidth="1"/>
    <col min="8" max="16384" width="8.85546875" style="3"/>
  </cols>
  <sheetData>
    <row r="1" spans="1:7">
      <c r="A1" s="31" t="s">
        <v>178</v>
      </c>
      <c r="G1" s="20" t="s">
        <v>14</v>
      </c>
    </row>
    <row r="2" spans="1:7">
      <c r="A2" s="31"/>
    </row>
    <row r="3" spans="1:7">
      <c r="A3" s="43" t="s">
        <v>179</v>
      </c>
    </row>
    <row r="4" spans="1:7" ht="44.1" customHeight="1">
      <c r="A4" s="37" t="s">
        <v>17</v>
      </c>
      <c r="B4" s="51" t="s">
        <v>45</v>
      </c>
      <c r="C4" s="37" t="s">
        <v>175</v>
      </c>
      <c r="D4" s="37" t="s">
        <v>176</v>
      </c>
      <c r="E4" s="37" t="s">
        <v>180</v>
      </c>
      <c r="F4" s="37" t="s">
        <v>159</v>
      </c>
    </row>
    <row r="5" spans="1:7">
      <c r="A5" s="22">
        <v>1</v>
      </c>
      <c r="B5" s="22">
        <v>2</v>
      </c>
      <c r="C5" s="22">
        <v>3</v>
      </c>
      <c r="D5" s="22">
        <v>4</v>
      </c>
      <c r="E5" s="22">
        <v>5</v>
      </c>
      <c r="F5" s="22">
        <v>6</v>
      </c>
    </row>
    <row r="6" spans="1:7">
      <c r="A6" s="27">
        <v>1</v>
      </c>
      <c r="B6" s="29"/>
      <c r="C6" s="23"/>
      <c r="D6" s="30"/>
      <c r="E6" s="23"/>
      <c r="F6" s="23"/>
    </row>
    <row r="7" spans="1:7">
      <c r="A7" s="27">
        <v>2</v>
      </c>
      <c r="B7" s="29"/>
      <c r="C7" s="23"/>
      <c r="D7" s="30"/>
      <c r="E7" s="23"/>
      <c r="F7" s="23"/>
    </row>
    <row r="8" spans="1:7">
      <c r="A8" s="27">
        <v>3</v>
      </c>
      <c r="B8" s="29"/>
      <c r="C8" s="23"/>
      <c r="D8" s="30"/>
      <c r="E8" s="23"/>
      <c r="F8" s="23"/>
    </row>
    <row r="9" spans="1:7">
      <c r="A9" s="27">
        <v>4</v>
      </c>
      <c r="B9" s="29"/>
      <c r="C9" s="23"/>
      <c r="D9" s="30"/>
      <c r="E9" s="23"/>
      <c r="F9" s="23"/>
    </row>
    <row r="10" spans="1:7">
      <c r="A10" s="27">
        <v>5</v>
      </c>
      <c r="B10" s="29"/>
      <c r="C10" s="23"/>
      <c r="D10" s="30"/>
      <c r="E10" s="23"/>
      <c r="F10" s="23"/>
    </row>
    <row r="11" spans="1:7">
      <c r="A11" s="27">
        <v>6</v>
      </c>
      <c r="B11" s="29"/>
      <c r="C11" s="23"/>
      <c r="D11" s="30"/>
      <c r="E11" s="23"/>
      <c r="F11" s="23"/>
    </row>
    <row r="12" spans="1:7">
      <c r="A12" s="27">
        <v>7</v>
      </c>
      <c r="B12" s="29"/>
      <c r="C12" s="23"/>
      <c r="D12" s="30"/>
      <c r="E12" s="23"/>
      <c r="F12" s="23"/>
    </row>
    <row r="13" spans="1:7">
      <c r="A13" s="27">
        <v>8</v>
      </c>
      <c r="B13" s="29"/>
      <c r="C13" s="23"/>
      <c r="D13" s="30"/>
      <c r="E13" s="23"/>
      <c r="F13" s="23"/>
    </row>
    <row r="14" spans="1:7">
      <c r="A14" s="27">
        <v>9</v>
      </c>
      <c r="B14" s="29"/>
      <c r="C14" s="23"/>
      <c r="D14" s="30"/>
      <c r="E14" s="23"/>
      <c r="F14" s="23"/>
    </row>
    <row r="15" spans="1:7">
      <c r="A15" s="27">
        <v>10</v>
      </c>
      <c r="B15" s="29"/>
      <c r="C15" s="23"/>
      <c r="D15" s="30"/>
      <c r="E15" s="23"/>
      <c r="F15" s="23"/>
    </row>
    <row r="16" spans="1:7">
      <c r="A16" s="27">
        <v>11</v>
      </c>
      <c r="B16" s="29"/>
      <c r="C16" s="23"/>
      <c r="D16" s="30"/>
      <c r="E16" s="23"/>
      <c r="F16" s="23"/>
    </row>
    <row r="17" spans="1:6">
      <c r="A17" s="27">
        <v>12</v>
      </c>
      <c r="B17" s="29"/>
      <c r="C17" s="23"/>
      <c r="D17" s="30"/>
      <c r="E17" s="23"/>
      <c r="F17" s="23"/>
    </row>
    <row r="18" spans="1:6">
      <c r="A18" s="27" t="s">
        <v>60</v>
      </c>
      <c r="B18" s="29"/>
      <c r="C18" s="23"/>
      <c r="D18" s="30"/>
      <c r="E18" s="23"/>
      <c r="F18" s="23"/>
    </row>
  </sheetData>
  <sheetProtection algorithmName="SHA-512" hashValue="/QtfKMkGrF4I/DlguHm5g63H2Q65mRVRHdIULIixmjMXM0ECWSbHlULaD7zl89W5XHGdySVoTVBsZhAL9xSPPQ==" saltValue="4nVii1w/FB8skd3vUD5uog==" spinCount="100000" sheet="1" objects="1" scenarios="1"/>
  <hyperlinks>
    <hyperlink ref="G1" location="'Daftar Tabel'!A1" display="&lt;&lt;&lt; Daftar Tabel"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Z208"/>
  <sheetViews>
    <sheetView zoomScale="85" zoomScaleNormal="85" workbookViewId="0">
      <pane xSplit="1" ySplit="5" topLeftCell="B6" activePane="bottomRight" state="frozen"/>
      <selection activeCell="O19" sqref="O19"/>
      <selection pane="topRight" activeCell="O19" sqref="O19"/>
      <selection pane="bottomLeft" activeCell="O19" sqref="O19"/>
      <selection pane="bottomRight" activeCell="E9" sqref="E9"/>
    </sheetView>
  </sheetViews>
  <sheetFormatPr defaultColWidth="8.85546875" defaultRowHeight="15"/>
  <cols>
    <col min="1" max="1" width="5.5703125" style="3" customWidth="1"/>
    <col min="2" max="2" width="39.85546875" style="3" customWidth="1"/>
    <col min="3" max="3" width="41.42578125" style="3" customWidth="1"/>
    <col min="4" max="4" width="32.7109375" style="3" customWidth="1"/>
    <col min="5" max="5" width="56" style="3" customWidth="1"/>
    <col min="6" max="6" width="18" style="3" customWidth="1"/>
    <col min="7" max="7" width="14.5703125" style="3" bestFit="1" customWidth="1"/>
    <col min="8" max="16384" width="8.85546875" style="3"/>
  </cols>
  <sheetData>
    <row r="1" spans="1:26">
      <c r="A1" s="31" t="s">
        <v>181</v>
      </c>
      <c r="G1" s="20" t="s">
        <v>14</v>
      </c>
    </row>
    <row r="2" spans="1:26" ht="39" customHeight="1">
      <c r="A2" s="31"/>
    </row>
    <row r="3" spans="1:26">
      <c r="A3" s="43" t="s">
        <v>182</v>
      </c>
    </row>
    <row r="4" spans="1:26" ht="39.6" customHeight="1">
      <c r="A4" s="37" t="s">
        <v>17</v>
      </c>
      <c r="B4" s="51" t="s">
        <v>45</v>
      </c>
      <c r="C4" s="275" t="s">
        <v>183</v>
      </c>
      <c r="D4" s="275" t="s">
        <v>176</v>
      </c>
      <c r="E4" s="275" t="s">
        <v>177</v>
      </c>
      <c r="F4" s="37" t="s">
        <v>159</v>
      </c>
    </row>
    <row r="5" spans="1:26">
      <c r="A5" s="22">
        <v>1</v>
      </c>
      <c r="B5" s="22">
        <v>2</v>
      </c>
      <c r="C5" s="22">
        <v>3</v>
      </c>
      <c r="D5" s="22">
        <v>4</v>
      </c>
      <c r="E5" s="22">
        <v>5</v>
      </c>
      <c r="F5" s="22">
        <v>6</v>
      </c>
    </row>
    <row r="6" spans="1:26" customFormat="1" ht="30.75" customHeight="1">
      <c r="A6" s="320">
        <v>1</v>
      </c>
      <c r="B6" s="359"/>
      <c r="C6" s="359"/>
      <c r="D6" s="360"/>
      <c r="E6" s="360"/>
      <c r="F6" s="323"/>
      <c r="G6" s="72"/>
      <c r="H6" s="525" t="s">
        <v>1079</v>
      </c>
      <c r="I6" s="474"/>
      <c r="J6" s="474"/>
      <c r="K6" s="474"/>
      <c r="L6" s="474"/>
      <c r="M6" s="474"/>
      <c r="N6" s="72"/>
      <c r="O6" s="72"/>
      <c r="P6" s="72"/>
      <c r="Q6" s="72"/>
      <c r="R6" s="72"/>
      <c r="S6" s="72"/>
      <c r="T6" s="72"/>
      <c r="U6" s="72"/>
      <c r="V6" s="72"/>
      <c r="W6" s="72"/>
      <c r="X6" s="72"/>
      <c r="Y6" s="72"/>
      <c r="Z6" s="72"/>
    </row>
    <row r="7" spans="1:26" customFormat="1" ht="30.75" customHeight="1">
      <c r="A7" s="320">
        <v>2</v>
      </c>
      <c r="B7" s="359"/>
      <c r="C7" s="359"/>
      <c r="D7" s="360"/>
      <c r="E7" s="360"/>
      <c r="F7" s="323"/>
      <c r="G7" s="72"/>
      <c r="H7" s="526" t="s">
        <v>1108</v>
      </c>
      <c r="I7" s="484"/>
      <c r="J7" s="484"/>
      <c r="K7" s="484"/>
      <c r="L7" s="484"/>
      <c r="M7" s="72">
        <f>COUNTIFS(B6:B994,"&lt;&gt;",D6:D994,"&lt;&gt;",F6:F994,"&lt;&gt;",E6:E994,"&lt;&gt;")</f>
        <v>0</v>
      </c>
      <c r="N7" s="72"/>
      <c r="O7" s="72"/>
      <c r="P7" s="72"/>
      <c r="Q7" s="72"/>
      <c r="R7" s="72"/>
      <c r="S7" s="72"/>
      <c r="T7" s="72"/>
      <c r="U7" s="72"/>
      <c r="V7" s="72"/>
      <c r="W7" s="72"/>
      <c r="X7" s="72"/>
      <c r="Y7" s="72"/>
      <c r="Z7" s="72"/>
    </row>
    <row r="8" spans="1:26" customFormat="1" ht="30.75" customHeight="1">
      <c r="A8" s="320">
        <v>3</v>
      </c>
      <c r="B8" s="359"/>
      <c r="C8" s="361"/>
      <c r="D8" s="360"/>
      <c r="E8" s="360"/>
      <c r="F8" s="323"/>
      <c r="G8" s="72"/>
      <c r="H8" s="72"/>
      <c r="I8" s="72"/>
      <c r="J8" s="72"/>
      <c r="K8" s="72"/>
      <c r="L8" s="72"/>
      <c r="M8" s="72"/>
      <c r="N8" s="72"/>
      <c r="O8" s="72"/>
      <c r="P8" s="72"/>
      <c r="Q8" s="72"/>
      <c r="R8" s="72"/>
      <c r="S8" s="72"/>
      <c r="T8" s="72"/>
      <c r="U8" s="72"/>
      <c r="V8" s="72"/>
      <c r="W8" s="72"/>
      <c r="X8" s="72"/>
      <c r="Y8" s="72"/>
      <c r="Z8" s="72"/>
    </row>
    <row r="9" spans="1:26" customFormat="1" ht="30.75" customHeight="1">
      <c r="A9" s="320">
        <v>4</v>
      </c>
      <c r="B9" s="359"/>
      <c r="C9" s="362"/>
      <c r="D9" s="360"/>
      <c r="E9" s="360"/>
      <c r="F9" s="363"/>
      <c r="G9" s="72"/>
      <c r="H9" s="72"/>
      <c r="I9" s="72"/>
      <c r="J9" s="72"/>
      <c r="K9" s="72"/>
      <c r="L9" s="72"/>
      <c r="M9" s="72"/>
      <c r="N9" s="72"/>
      <c r="O9" s="72"/>
      <c r="P9" s="72"/>
      <c r="Q9" s="72"/>
      <c r="R9" s="72"/>
      <c r="S9" s="72"/>
      <c r="T9" s="72"/>
      <c r="U9" s="72"/>
      <c r="V9" s="72"/>
      <c r="W9" s="72"/>
      <c r="X9" s="72"/>
      <c r="Y9" s="72"/>
      <c r="Z9" s="72"/>
    </row>
    <row r="10" spans="1:26" customFormat="1" ht="30.75" customHeight="1">
      <c r="A10" s="320">
        <v>5</v>
      </c>
      <c r="B10" s="359"/>
      <c r="C10" s="364"/>
      <c r="D10" s="360"/>
      <c r="E10" s="360"/>
      <c r="F10" s="365"/>
      <c r="G10" s="72"/>
      <c r="H10" s="72"/>
      <c r="I10" s="72"/>
      <c r="J10" s="72"/>
      <c r="K10" s="72"/>
      <c r="L10" s="72"/>
      <c r="M10" s="72"/>
      <c r="N10" s="72"/>
      <c r="O10" s="72"/>
      <c r="P10" s="72"/>
      <c r="Q10" s="72"/>
      <c r="R10" s="72"/>
      <c r="S10" s="72"/>
      <c r="T10" s="72"/>
      <c r="U10" s="72"/>
      <c r="V10" s="72"/>
      <c r="W10" s="72"/>
      <c r="X10" s="72"/>
      <c r="Y10" s="72"/>
      <c r="Z10" s="72"/>
    </row>
    <row r="11" spans="1:26" customFormat="1" ht="30.75" customHeight="1">
      <c r="A11" s="320">
        <v>6</v>
      </c>
      <c r="B11" s="359"/>
      <c r="C11" s="364"/>
      <c r="D11" s="360"/>
      <c r="E11" s="360"/>
      <c r="F11" s="365"/>
      <c r="G11" s="72"/>
      <c r="H11" s="72"/>
      <c r="I11" s="72"/>
      <c r="J11" s="72"/>
      <c r="K11" s="72"/>
      <c r="L11" s="72"/>
      <c r="M11" s="72"/>
      <c r="N11" s="72"/>
      <c r="O11" s="72"/>
      <c r="P11" s="72"/>
      <c r="Q11" s="72"/>
      <c r="R11" s="72"/>
      <c r="S11" s="72"/>
      <c r="T11" s="72"/>
      <c r="U11" s="72"/>
      <c r="V11" s="72"/>
      <c r="W11" s="72"/>
      <c r="X11" s="72"/>
      <c r="Y11" s="72"/>
      <c r="Z11" s="72"/>
    </row>
    <row r="12" spans="1:26" customFormat="1" ht="30.75" customHeight="1">
      <c r="A12" s="320">
        <v>7</v>
      </c>
      <c r="B12" s="359"/>
      <c r="C12" s="366"/>
      <c r="D12" s="360"/>
      <c r="E12" s="360"/>
      <c r="F12" s="327"/>
      <c r="G12" s="72"/>
      <c r="H12" s="72"/>
      <c r="I12" s="72"/>
      <c r="J12" s="72"/>
      <c r="K12" s="72"/>
      <c r="L12" s="72"/>
      <c r="M12" s="72"/>
      <c r="N12" s="72"/>
      <c r="O12" s="72"/>
      <c r="P12" s="72"/>
      <c r="Q12" s="72"/>
      <c r="R12" s="72"/>
      <c r="S12" s="72"/>
      <c r="T12" s="72"/>
      <c r="U12" s="72"/>
      <c r="V12" s="72"/>
      <c r="W12" s="72"/>
      <c r="X12" s="72"/>
      <c r="Y12" s="72"/>
      <c r="Z12" s="72"/>
    </row>
    <row r="13" spans="1:26" customFormat="1" ht="30.75" customHeight="1">
      <c r="A13" s="320">
        <v>8</v>
      </c>
      <c r="B13" s="359"/>
      <c r="C13" s="366"/>
      <c r="D13" s="360"/>
      <c r="E13" s="360"/>
      <c r="F13" s="327"/>
      <c r="G13" s="72"/>
      <c r="H13" s="72"/>
      <c r="I13" s="72"/>
      <c r="J13" s="72"/>
      <c r="K13" s="72"/>
      <c r="L13" s="72"/>
      <c r="M13" s="72"/>
      <c r="N13" s="72"/>
      <c r="O13" s="72"/>
      <c r="P13" s="72"/>
      <c r="Q13" s="72"/>
      <c r="R13" s="72"/>
      <c r="S13" s="72"/>
      <c r="T13" s="72"/>
      <c r="U13" s="72"/>
      <c r="V13" s="72"/>
      <c r="W13" s="72"/>
      <c r="X13" s="72"/>
      <c r="Y13" s="72"/>
      <c r="Z13" s="72"/>
    </row>
    <row r="14" spans="1:26" customFormat="1" ht="30.75" customHeight="1">
      <c r="A14" s="320">
        <v>9</v>
      </c>
      <c r="B14" s="359"/>
      <c r="C14" s="366"/>
      <c r="D14" s="360"/>
      <c r="E14" s="360"/>
      <c r="F14" s="327"/>
      <c r="G14" s="72"/>
      <c r="H14" s="72"/>
      <c r="I14" s="72"/>
      <c r="J14" s="72"/>
      <c r="K14" s="72"/>
      <c r="L14" s="72"/>
      <c r="M14" s="72"/>
      <c r="N14" s="72"/>
      <c r="O14" s="72"/>
      <c r="P14" s="72"/>
      <c r="Q14" s="72"/>
      <c r="R14" s="72"/>
      <c r="S14" s="72"/>
      <c r="T14" s="72"/>
      <c r="U14" s="72"/>
      <c r="V14" s="72"/>
      <c r="W14" s="72"/>
      <c r="X14" s="72"/>
      <c r="Y14" s="72"/>
      <c r="Z14" s="72"/>
    </row>
    <row r="15" spans="1:26" customFormat="1" ht="30.75" customHeight="1">
      <c r="A15" s="320">
        <v>10</v>
      </c>
      <c r="B15" s="359"/>
      <c r="C15" s="359"/>
      <c r="D15" s="360"/>
      <c r="E15" s="360"/>
      <c r="F15" s="323"/>
      <c r="G15" s="72"/>
      <c r="H15" s="72"/>
      <c r="I15" s="72"/>
      <c r="J15" s="72"/>
      <c r="K15" s="72"/>
      <c r="L15" s="72"/>
      <c r="M15" s="72"/>
      <c r="N15" s="72"/>
      <c r="O15" s="72"/>
      <c r="P15" s="72"/>
      <c r="Q15" s="72"/>
      <c r="R15" s="72"/>
      <c r="S15" s="72"/>
      <c r="T15" s="72"/>
      <c r="U15" s="72"/>
      <c r="V15" s="72"/>
      <c r="W15" s="72"/>
      <c r="X15" s="72"/>
      <c r="Y15" s="72"/>
      <c r="Z15" s="72"/>
    </row>
    <row r="16" spans="1:26" customFormat="1" ht="30.75" customHeight="1">
      <c r="A16" s="320">
        <v>11</v>
      </c>
      <c r="B16" s="359"/>
      <c r="C16" s="359"/>
      <c r="D16" s="360"/>
      <c r="E16" s="360"/>
      <c r="F16" s="323"/>
      <c r="G16" s="72"/>
      <c r="H16" s="72"/>
      <c r="I16" s="72"/>
      <c r="J16" s="72"/>
      <c r="K16" s="72"/>
      <c r="L16" s="72"/>
      <c r="M16" s="72"/>
      <c r="N16" s="72"/>
      <c r="O16" s="72"/>
      <c r="P16" s="72"/>
      <c r="Q16" s="72"/>
      <c r="R16" s="72"/>
      <c r="S16" s="72"/>
      <c r="T16" s="72"/>
      <c r="U16" s="72"/>
      <c r="V16" s="72"/>
      <c r="W16" s="72"/>
      <c r="X16" s="72"/>
      <c r="Y16" s="72"/>
      <c r="Z16" s="72"/>
    </row>
    <row r="17" spans="1:26" customFormat="1" ht="30.75" customHeight="1">
      <c r="A17" s="320">
        <v>12</v>
      </c>
      <c r="B17" s="359"/>
      <c r="C17" s="361"/>
      <c r="D17" s="360"/>
      <c r="E17" s="360"/>
      <c r="F17" s="323"/>
      <c r="G17" s="72"/>
      <c r="H17" s="72"/>
      <c r="I17" s="72"/>
      <c r="J17" s="72"/>
      <c r="K17" s="72"/>
      <c r="L17" s="72"/>
      <c r="M17" s="72"/>
      <c r="N17" s="72"/>
      <c r="O17" s="72"/>
      <c r="P17" s="72"/>
      <c r="Q17" s="72"/>
      <c r="R17" s="72"/>
      <c r="S17" s="72"/>
      <c r="T17" s="72"/>
      <c r="U17" s="72"/>
      <c r="V17" s="72"/>
      <c r="W17" s="72"/>
      <c r="X17" s="72"/>
      <c r="Y17" s="72"/>
      <c r="Z17" s="72"/>
    </row>
    <row r="18" spans="1:26" customFormat="1" ht="30.75" customHeight="1">
      <c r="A18" s="320">
        <v>13</v>
      </c>
      <c r="B18" s="359"/>
      <c r="C18" s="362"/>
      <c r="D18" s="360"/>
      <c r="E18" s="360"/>
      <c r="F18" s="363"/>
      <c r="G18" s="72"/>
      <c r="H18" s="72"/>
      <c r="I18" s="72"/>
      <c r="J18" s="72"/>
      <c r="K18" s="72"/>
      <c r="L18" s="72"/>
      <c r="M18" s="72"/>
      <c r="N18" s="72"/>
      <c r="O18" s="72"/>
      <c r="P18" s="72"/>
      <c r="Q18" s="72"/>
      <c r="R18" s="72"/>
      <c r="S18" s="72"/>
      <c r="T18" s="72"/>
      <c r="U18" s="72"/>
      <c r="V18" s="72"/>
      <c r="W18" s="72"/>
      <c r="X18" s="72"/>
      <c r="Y18" s="72"/>
      <c r="Z18" s="72"/>
    </row>
    <row r="19" spans="1:26" customFormat="1" ht="30.75" customHeight="1">
      <c r="A19" s="320">
        <v>14</v>
      </c>
      <c r="B19" s="359"/>
      <c r="C19" s="364"/>
      <c r="D19" s="360"/>
      <c r="E19" s="360"/>
      <c r="F19" s="365"/>
      <c r="G19" s="72"/>
      <c r="H19" s="72"/>
      <c r="I19" s="72"/>
      <c r="J19" s="72"/>
      <c r="K19" s="72"/>
      <c r="L19" s="72"/>
      <c r="M19" s="72"/>
      <c r="N19" s="72"/>
      <c r="O19" s="72"/>
      <c r="P19" s="72"/>
      <c r="Q19" s="72"/>
      <c r="R19" s="72"/>
      <c r="S19" s="72"/>
      <c r="T19" s="72"/>
      <c r="U19" s="72"/>
      <c r="V19" s="72"/>
      <c r="W19" s="72"/>
      <c r="X19" s="72"/>
      <c r="Y19" s="72"/>
      <c r="Z19" s="72"/>
    </row>
    <row r="20" spans="1:26" customFormat="1" ht="30.75" customHeight="1">
      <c r="A20" s="320">
        <v>15</v>
      </c>
      <c r="B20" s="359"/>
      <c r="C20" s="364"/>
      <c r="D20" s="360"/>
      <c r="E20" s="360"/>
      <c r="F20" s="365"/>
      <c r="G20" s="72"/>
      <c r="H20" s="72"/>
      <c r="I20" s="72"/>
      <c r="J20" s="72"/>
      <c r="K20" s="72"/>
      <c r="L20" s="72"/>
      <c r="M20" s="72"/>
      <c r="N20" s="72"/>
      <c r="O20" s="72"/>
      <c r="P20" s="72"/>
      <c r="Q20" s="72"/>
      <c r="R20" s="72"/>
      <c r="S20" s="72"/>
      <c r="T20" s="72"/>
      <c r="U20" s="72"/>
      <c r="V20" s="72"/>
      <c r="W20" s="72"/>
      <c r="X20" s="72"/>
      <c r="Y20" s="72"/>
      <c r="Z20" s="72"/>
    </row>
    <row r="21" spans="1:26" customFormat="1" ht="30.75" customHeight="1">
      <c r="A21" s="320">
        <v>16</v>
      </c>
      <c r="B21" s="359"/>
      <c r="C21" s="366"/>
      <c r="D21" s="360"/>
      <c r="E21" s="360"/>
      <c r="F21" s="327"/>
      <c r="G21" s="72"/>
      <c r="H21" s="72"/>
      <c r="I21" s="72"/>
      <c r="J21" s="72"/>
      <c r="K21" s="72"/>
      <c r="L21" s="72"/>
      <c r="M21" s="72"/>
      <c r="N21" s="72"/>
      <c r="O21" s="72"/>
      <c r="P21" s="72"/>
      <c r="Q21" s="72"/>
      <c r="R21" s="72"/>
      <c r="S21" s="72"/>
      <c r="T21" s="72"/>
      <c r="U21" s="72"/>
      <c r="V21" s="72"/>
      <c r="W21" s="72"/>
      <c r="X21" s="72"/>
      <c r="Y21" s="72"/>
      <c r="Z21" s="72"/>
    </row>
    <row r="22" spans="1:26" customFormat="1" ht="30.75" customHeight="1">
      <c r="A22" s="320">
        <v>17</v>
      </c>
      <c r="B22" s="359"/>
      <c r="C22" s="366"/>
      <c r="D22" s="360"/>
      <c r="E22" s="360"/>
      <c r="F22" s="327"/>
      <c r="G22" s="72"/>
      <c r="H22" s="72"/>
      <c r="I22" s="72"/>
      <c r="J22" s="72"/>
      <c r="K22" s="72"/>
      <c r="L22" s="72"/>
      <c r="M22" s="72"/>
      <c r="N22" s="72"/>
      <c r="O22" s="72"/>
      <c r="P22" s="72"/>
      <c r="Q22" s="72"/>
      <c r="R22" s="72"/>
      <c r="S22" s="72"/>
      <c r="T22" s="72"/>
      <c r="U22" s="72"/>
      <c r="V22" s="72"/>
      <c r="W22" s="72"/>
      <c r="X22" s="72"/>
      <c r="Y22" s="72"/>
      <c r="Z22" s="72"/>
    </row>
    <row r="23" spans="1:26" customFormat="1" ht="30.75" customHeight="1">
      <c r="A23" s="320">
        <v>18</v>
      </c>
      <c r="B23" s="359"/>
      <c r="C23" s="366"/>
      <c r="D23" s="360"/>
      <c r="E23" s="360"/>
      <c r="F23" s="327"/>
      <c r="G23" s="72"/>
      <c r="H23" s="72"/>
      <c r="I23" s="72"/>
      <c r="J23" s="72"/>
      <c r="K23" s="72"/>
      <c r="L23" s="72"/>
      <c r="M23" s="72"/>
      <c r="N23" s="72"/>
      <c r="O23" s="72"/>
      <c r="P23" s="72"/>
      <c r="Q23" s="72"/>
      <c r="R23" s="72"/>
      <c r="S23" s="72"/>
      <c r="T23" s="72"/>
      <c r="U23" s="72"/>
      <c r="V23" s="72"/>
      <c r="W23" s="72"/>
      <c r="X23" s="72"/>
      <c r="Y23" s="72"/>
      <c r="Z23" s="72"/>
    </row>
    <row r="24" spans="1:26" customFormat="1" ht="30.75" customHeight="1">
      <c r="A24" s="320">
        <v>19</v>
      </c>
      <c r="B24" s="359"/>
      <c r="C24" s="359"/>
      <c r="D24" s="360"/>
      <c r="E24" s="360"/>
      <c r="F24" s="323"/>
      <c r="G24" s="72"/>
      <c r="H24" s="72"/>
      <c r="I24" s="72"/>
      <c r="J24" s="72"/>
      <c r="K24" s="72"/>
      <c r="L24" s="72"/>
      <c r="M24" s="72"/>
      <c r="N24" s="72"/>
      <c r="O24" s="72"/>
      <c r="P24" s="72"/>
      <c r="Q24" s="72"/>
      <c r="R24" s="72"/>
      <c r="S24" s="72"/>
      <c r="T24" s="72"/>
      <c r="U24" s="72"/>
      <c r="V24" s="72"/>
      <c r="W24" s="72"/>
      <c r="X24" s="72"/>
      <c r="Y24" s="72"/>
      <c r="Z24" s="72"/>
    </row>
    <row r="25" spans="1:26" customFormat="1" ht="30.75" customHeight="1">
      <c r="A25" s="320">
        <v>20</v>
      </c>
      <c r="B25" s="359"/>
      <c r="C25" s="359"/>
      <c r="D25" s="360"/>
      <c r="E25" s="360"/>
      <c r="F25" s="323"/>
      <c r="G25" s="72"/>
      <c r="H25" s="72"/>
      <c r="I25" s="72"/>
      <c r="J25" s="72"/>
      <c r="K25" s="72"/>
      <c r="L25" s="72"/>
      <c r="M25" s="72"/>
      <c r="N25" s="72"/>
      <c r="O25" s="72"/>
      <c r="P25" s="72"/>
      <c r="Q25" s="72"/>
      <c r="R25" s="72"/>
      <c r="S25" s="72"/>
      <c r="T25" s="72"/>
      <c r="U25" s="72"/>
      <c r="V25" s="72"/>
      <c r="W25" s="72"/>
      <c r="X25" s="72"/>
      <c r="Y25" s="72"/>
      <c r="Z25" s="72"/>
    </row>
    <row r="26" spans="1:26" customFormat="1" ht="30.75" customHeight="1">
      <c r="A26" s="320">
        <v>21</v>
      </c>
      <c r="B26" s="359"/>
      <c r="C26" s="361"/>
      <c r="D26" s="360"/>
      <c r="E26" s="360"/>
      <c r="F26" s="323"/>
      <c r="G26" s="72"/>
      <c r="H26" s="72"/>
      <c r="I26" s="72"/>
      <c r="J26" s="72"/>
      <c r="K26" s="72"/>
      <c r="L26" s="72"/>
      <c r="M26" s="72"/>
      <c r="N26" s="72"/>
      <c r="O26" s="72"/>
      <c r="P26" s="72"/>
      <c r="Q26" s="72"/>
      <c r="R26" s="72"/>
      <c r="S26" s="72"/>
      <c r="T26" s="72"/>
      <c r="U26" s="72"/>
      <c r="V26" s="72"/>
      <c r="W26" s="72"/>
      <c r="X26" s="72"/>
      <c r="Y26" s="72"/>
      <c r="Z26" s="72"/>
    </row>
    <row r="27" spans="1:26" customFormat="1" ht="30.75" customHeight="1">
      <c r="A27" s="320">
        <v>22</v>
      </c>
      <c r="B27" s="359"/>
      <c r="C27" s="362"/>
      <c r="D27" s="360"/>
      <c r="E27" s="360"/>
      <c r="F27" s="363"/>
      <c r="G27" s="72"/>
      <c r="H27" s="72"/>
      <c r="I27" s="72"/>
      <c r="J27" s="72"/>
      <c r="K27" s="72"/>
      <c r="L27" s="72"/>
      <c r="M27" s="72"/>
      <c r="N27" s="72"/>
      <c r="O27" s="72"/>
      <c r="P27" s="72"/>
      <c r="Q27" s="72"/>
      <c r="R27" s="72"/>
      <c r="S27" s="72"/>
      <c r="T27" s="72"/>
      <c r="U27" s="72"/>
      <c r="V27" s="72"/>
      <c r="W27" s="72"/>
      <c r="X27" s="72"/>
      <c r="Y27" s="72"/>
      <c r="Z27" s="72"/>
    </row>
    <row r="28" spans="1:26" customFormat="1" ht="30.75" customHeight="1">
      <c r="A28" s="320">
        <v>23</v>
      </c>
      <c r="B28" s="359"/>
      <c r="C28" s="364"/>
      <c r="D28" s="360"/>
      <c r="E28" s="360"/>
      <c r="F28" s="365"/>
      <c r="G28" s="72"/>
      <c r="H28" s="72"/>
      <c r="I28" s="72"/>
      <c r="J28" s="72"/>
      <c r="K28" s="72"/>
      <c r="L28" s="72"/>
      <c r="M28" s="72"/>
      <c r="N28" s="72"/>
      <c r="O28" s="72"/>
      <c r="P28" s="72"/>
      <c r="Q28" s="72"/>
      <c r="R28" s="72"/>
      <c r="S28" s="72"/>
      <c r="T28" s="72"/>
      <c r="U28" s="72"/>
      <c r="V28" s="72"/>
      <c r="W28" s="72"/>
      <c r="X28" s="72"/>
      <c r="Y28" s="72"/>
      <c r="Z28" s="72"/>
    </row>
    <row r="29" spans="1:26" customFormat="1" ht="30.75" customHeight="1">
      <c r="A29" s="320">
        <v>24</v>
      </c>
      <c r="B29" s="359"/>
      <c r="C29" s="364"/>
      <c r="D29" s="360"/>
      <c r="E29" s="360"/>
      <c r="F29" s="365"/>
      <c r="G29" s="72"/>
      <c r="H29" s="72"/>
      <c r="I29" s="72"/>
      <c r="J29" s="72"/>
      <c r="K29" s="72"/>
      <c r="L29" s="72"/>
      <c r="M29" s="72"/>
      <c r="N29" s="72"/>
      <c r="O29" s="72"/>
      <c r="P29" s="72"/>
      <c r="Q29" s="72"/>
      <c r="R29" s="72"/>
      <c r="S29" s="72"/>
      <c r="T29" s="72"/>
      <c r="U29" s="72"/>
      <c r="V29" s="72"/>
      <c r="W29" s="72"/>
      <c r="X29" s="72"/>
      <c r="Y29" s="72"/>
      <c r="Z29" s="72"/>
    </row>
    <row r="30" spans="1:26" customFormat="1" ht="30.75" customHeight="1">
      <c r="A30" s="320">
        <v>25</v>
      </c>
      <c r="B30" s="359"/>
      <c r="C30" s="366"/>
      <c r="D30" s="360"/>
      <c r="E30" s="360"/>
      <c r="F30" s="327"/>
      <c r="G30" s="72"/>
      <c r="H30" s="72"/>
      <c r="I30" s="72"/>
      <c r="J30" s="72"/>
      <c r="K30" s="72"/>
      <c r="L30" s="72"/>
      <c r="M30" s="72"/>
      <c r="N30" s="72"/>
      <c r="O30" s="72"/>
      <c r="P30" s="72"/>
      <c r="Q30" s="72"/>
      <c r="R30" s="72"/>
      <c r="S30" s="72"/>
      <c r="T30" s="72"/>
      <c r="U30" s="72"/>
      <c r="V30" s="72"/>
      <c r="W30" s="72"/>
      <c r="X30" s="72"/>
      <c r="Y30" s="72"/>
      <c r="Z30" s="72"/>
    </row>
    <row r="31" spans="1:26" customFormat="1" ht="30.75" customHeight="1">
      <c r="A31" s="320">
        <v>26</v>
      </c>
      <c r="B31" s="359"/>
      <c r="C31" s="366"/>
      <c r="D31" s="360"/>
      <c r="E31" s="360"/>
      <c r="F31" s="327"/>
      <c r="G31" s="72"/>
      <c r="H31" s="72"/>
      <c r="I31" s="72"/>
      <c r="J31" s="72"/>
      <c r="K31" s="72"/>
      <c r="L31" s="72"/>
      <c r="M31" s="72"/>
      <c r="N31" s="72"/>
      <c r="O31" s="72"/>
      <c r="P31" s="72"/>
      <c r="Q31" s="72"/>
      <c r="R31" s="72"/>
      <c r="S31" s="72"/>
      <c r="T31" s="72"/>
      <c r="U31" s="72"/>
      <c r="V31" s="72"/>
      <c r="W31" s="72"/>
      <c r="X31" s="72"/>
      <c r="Y31" s="72"/>
      <c r="Z31" s="72"/>
    </row>
    <row r="32" spans="1:26" customFormat="1" ht="30.75" customHeight="1">
      <c r="A32" s="320">
        <v>27</v>
      </c>
      <c r="B32" s="359"/>
      <c r="C32" s="366"/>
      <c r="D32" s="360"/>
      <c r="E32" s="360"/>
      <c r="F32" s="327"/>
      <c r="G32" s="72"/>
      <c r="H32" s="72"/>
      <c r="I32" s="72"/>
      <c r="J32" s="72"/>
      <c r="K32" s="72"/>
      <c r="L32" s="72"/>
      <c r="M32" s="72"/>
      <c r="N32" s="72"/>
      <c r="O32" s="72"/>
      <c r="P32" s="72"/>
      <c r="Q32" s="72"/>
      <c r="R32" s="72"/>
      <c r="S32" s="72"/>
      <c r="T32" s="72"/>
      <c r="U32" s="72"/>
      <c r="V32" s="72"/>
      <c r="W32" s="72"/>
      <c r="X32" s="72"/>
      <c r="Y32" s="72"/>
      <c r="Z32" s="72"/>
    </row>
    <row r="33" spans="1:26" customFormat="1" ht="30.75" customHeight="1">
      <c r="A33" s="320">
        <v>28</v>
      </c>
      <c r="B33" s="359"/>
      <c r="C33" s="359"/>
      <c r="D33" s="360"/>
      <c r="E33" s="360"/>
      <c r="F33" s="323"/>
      <c r="G33" s="72"/>
      <c r="H33" s="72"/>
      <c r="I33" s="72"/>
      <c r="J33" s="72"/>
      <c r="K33" s="72"/>
      <c r="L33" s="72"/>
      <c r="M33" s="72"/>
      <c r="N33" s="72"/>
      <c r="O33" s="72"/>
      <c r="P33" s="72"/>
      <c r="Q33" s="72"/>
      <c r="R33" s="72"/>
      <c r="S33" s="72"/>
      <c r="T33" s="72"/>
      <c r="U33" s="72"/>
      <c r="V33" s="72"/>
      <c r="W33" s="72"/>
      <c r="X33" s="72"/>
      <c r="Y33" s="72"/>
      <c r="Z33" s="72"/>
    </row>
    <row r="34" spans="1:26" customFormat="1" ht="30.75" customHeight="1">
      <c r="A34" s="320">
        <v>29</v>
      </c>
      <c r="B34" s="359"/>
      <c r="C34" s="359"/>
      <c r="D34" s="360"/>
      <c r="E34" s="360"/>
      <c r="F34" s="323"/>
      <c r="G34" s="72"/>
      <c r="H34" s="72"/>
      <c r="I34" s="72"/>
      <c r="J34" s="72"/>
      <c r="K34" s="72"/>
      <c r="L34" s="72"/>
      <c r="M34" s="72"/>
      <c r="N34" s="72"/>
      <c r="O34" s="72"/>
      <c r="P34" s="72"/>
      <c r="Q34" s="72"/>
      <c r="R34" s="72"/>
      <c r="S34" s="72"/>
      <c r="T34" s="72"/>
      <c r="U34" s="72"/>
      <c r="V34" s="72"/>
      <c r="W34" s="72"/>
      <c r="X34" s="72"/>
      <c r="Y34" s="72"/>
      <c r="Z34" s="72"/>
    </row>
    <row r="35" spans="1:26" customFormat="1" ht="30.75" customHeight="1">
      <c r="A35" s="320">
        <v>30</v>
      </c>
      <c r="B35" s="359"/>
      <c r="C35" s="361"/>
      <c r="D35" s="360"/>
      <c r="E35" s="360"/>
      <c r="F35" s="323"/>
      <c r="G35" s="72"/>
      <c r="H35" s="72"/>
      <c r="I35" s="72"/>
      <c r="J35" s="72"/>
      <c r="K35" s="72"/>
      <c r="L35" s="72"/>
      <c r="M35" s="72"/>
      <c r="N35" s="72"/>
      <c r="O35" s="72"/>
      <c r="P35" s="72"/>
      <c r="Q35" s="72"/>
      <c r="R35" s="72"/>
      <c r="S35" s="72"/>
      <c r="T35" s="72"/>
      <c r="U35" s="72"/>
      <c r="V35" s="72"/>
      <c r="W35" s="72"/>
      <c r="X35" s="72"/>
      <c r="Y35" s="72"/>
      <c r="Z35" s="72"/>
    </row>
    <row r="36" spans="1:26" customFormat="1" ht="30.75" customHeight="1">
      <c r="A36" s="320">
        <v>31</v>
      </c>
      <c r="B36" s="359"/>
      <c r="C36" s="362"/>
      <c r="D36" s="360"/>
      <c r="E36" s="360"/>
      <c r="F36" s="363"/>
      <c r="G36" s="72"/>
      <c r="H36" s="72"/>
      <c r="I36" s="72"/>
      <c r="J36" s="72"/>
      <c r="K36" s="72"/>
      <c r="L36" s="72"/>
      <c r="M36" s="72"/>
      <c r="N36" s="72"/>
      <c r="O36" s="72"/>
      <c r="P36" s="72"/>
      <c r="Q36" s="72"/>
      <c r="R36" s="72"/>
      <c r="S36" s="72"/>
      <c r="T36" s="72"/>
      <c r="U36" s="72"/>
      <c r="V36" s="72"/>
      <c r="W36" s="72"/>
      <c r="X36" s="72"/>
      <c r="Y36" s="72"/>
      <c r="Z36" s="72"/>
    </row>
    <row r="37" spans="1:26" customFormat="1" ht="30.75" customHeight="1">
      <c r="A37" s="320">
        <v>32</v>
      </c>
      <c r="B37" s="359"/>
      <c r="C37" s="364"/>
      <c r="D37" s="360"/>
      <c r="E37" s="360"/>
      <c r="F37" s="365"/>
      <c r="G37" s="72"/>
      <c r="H37" s="72"/>
      <c r="I37" s="72"/>
      <c r="J37" s="72"/>
      <c r="K37" s="72"/>
      <c r="L37" s="72"/>
      <c r="M37" s="72"/>
      <c r="N37" s="72"/>
      <c r="O37" s="72"/>
      <c r="P37" s="72"/>
      <c r="Q37" s="72"/>
      <c r="R37" s="72"/>
      <c r="S37" s="72"/>
      <c r="T37" s="72"/>
      <c r="U37" s="72"/>
      <c r="V37" s="72"/>
      <c r="W37" s="72"/>
      <c r="X37" s="72"/>
      <c r="Y37" s="72"/>
      <c r="Z37" s="72"/>
    </row>
    <row r="38" spans="1:26" customFormat="1" ht="30.75" customHeight="1">
      <c r="A38" s="320">
        <v>33</v>
      </c>
      <c r="B38" s="359"/>
      <c r="C38" s="364"/>
      <c r="D38" s="360"/>
      <c r="E38" s="360"/>
      <c r="F38" s="365"/>
      <c r="G38" s="72"/>
      <c r="H38" s="72"/>
      <c r="I38" s="72"/>
      <c r="J38" s="72"/>
      <c r="K38" s="72"/>
      <c r="L38" s="72"/>
      <c r="M38" s="72"/>
      <c r="N38" s="72"/>
      <c r="O38" s="72"/>
      <c r="P38" s="72"/>
      <c r="Q38" s="72"/>
      <c r="R38" s="72"/>
      <c r="S38" s="72"/>
      <c r="T38" s="72"/>
      <c r="U38" s="72"/>
      <c r="V38" s="72"/>
      <c r="W38" s="72"/>
      <c r="X38" s="72"/>
      <c r="Y38" s="72"/>
      <c r="Z38" s="72"/>
    </row>
    <row r="39" spans="1:26" customFormat="1" ht="30.75" customHeight="1">
      <c r="A39" s="320">
        <v>34</v>
      </c>
      <c r="B39" s="359"/>
      <c r="C39" s="366"/>
      <c r="D39" s="360"/>
      <c r="E39" s="360"/>
      <c r="F39" s="327"/>
      <c r="G39" s="72"/>
      <c r="H39" s="72"/>
      <c r="I39" s="72"/>
      <c r="J39" s="72"/>
      <c r="K39" s="72"/>
      <c r="L39" s="72"/>
      <c r="M39" s="72"/>
      <c r="N39" s="72"/>
      <c r="O39" s="72"/>
      <c r="P39" s="72"/>
      <c r="Q39" s="72"/>
      <c r="R39" s="72"/>
      <c r="S39" s="72"/>
      <c r="T39" s="72"/>
      <c r="U39" s="72"/>
      <c r="V39" s="72"/>
      <c r="W39" s="72"/>
      <c r="X39" s="72"/>
      <c r="Y39" s="72"/>
      <c r="Z39" s="72"/>
    </row>
    <row r="40" spans="1:26" customFormat="1" ht="30.75" customHeight="1">
      <c r="A40" s="320">
        <v>35</v>
      </c>
      <c r="B40" s="359"/>
      <c r="C40" s="366"/>
      <c r="D40" s="360"/>
      <c r="E40" s="360"/>
      <c r="F40" s="327"/>
      <c r="G40" s="72"/>
      <c r="H40" s="72"/>
      <c r="I40" s="72"/>
      <c r="J40" s="72"/>
      <c r="K40" s="72"/>
      <c r="L40" s="72"/>
      <c r="M40" s="72"/>
      <c r="N40" s="72"/>
      <c r="O40" s="72"/>
      <c r="P40" s="72"/>
      <c r="Q40" s="72"/>
      <c r="R40" s="72"/>
      <c r="S40" s="72"/>
      <c r="T40" s="72"/>
      <c r="U40" s="72"/>
      <c r="V40" s="72"/>
      <c r="W40" s="72"/>
      <c r="X40" s="72"/>
      <c r="Y40" s="72"/>
      <c r="Z40" s="72"/>
    </row>
    <row r="41" spans="1:26" customFormat="1" ht="30.75" customHeight="1">
      <c r="A41" s="320">
        <v>36</v>
      </c>
      <c r="B41" s="359"/>
      <c r="C41" s="366"/>
      <c r="D41" s="360"/>
      <c r="E41" s="360"/>
      <c r="F41" s="327"/>
      <c r="G41" s="72"/>
      <c r="H41" s="72"/>
      <c r="I41" s="72"/>
      <c r="J41" s="72"/>
      <c r="K41" s="72"/>
      <c r="L41" s="72"/>
      <c r="M41" s="72"/>
      <c r="N41" s="72"/>
      <c r="O41" s="72"/>
      <c r="P41" s="72"/>
      <c r="Q41" s="72"/>
      <c r="R41" s="72"/>
      <c r="S41" s="72"/>
      <c r="T41" s="72"/>
      <c r="U41" s="72"/>
      <c r="V41" s="72"/>
      <c r="W41" s="72"/>
      <c r="X41" s="72"/>
      <c r="Y41" s="72"/>
      <c r="Z41" s="72"/>
    </row>
    <row r="42" spans="1:26" customFormat="1" ht="30.75" customHeight="1">
      <c r="A42" s="320">
        <v>37</v>
      </c>
      <c r="B42" s="359"/>
      <c r="C42" s="359"/>
      <c r="D42" s="360"/>
      <c r="E42" s="360"/>
      <c r="F42" s="323"/>
      <c r="G42" s="72"/>
      <c r="H42" s="72"/>
      <c r="I42" s="72"/>
      <c r="J42" s="72"/>
      <c r="K42" s="72"/>
      <c r="L42" s="72"/>
      <c r="M42" s="72"/>
      <c r="N42" s="72"/>
      <c r="O42" s="72"/>
      <c r="P42" s="72"/>
      <c r="Q42" s="72"/>
      <c r="R42" s="72"/>
      <c r="S42" s="72"/>
      <c r="T42" s="72"/>
      <c r="U42" s="72"/>
      <c r="V42" s="72"/>
      <c r="W42" s="72"/>
      <c r="X42" s="72"/>
      <c r="Y42" s="72"/>
      <c r="Z42" s="72"/>
    </row>
    <row r="43" spans="1:26" customFormat="1" ht="30.75" customHeight="1">
      <c r="A43" s="320">
        <v>38</v>
      </c>
      <c r="B43" s="359"/>
      <c r="C43" s="359"/>
      <c r="D43" s="360"/>
      <c r="E43" s="360"/>
      <c r="F43" s="323"/>
      <c r="G43" s="72"/>
      <c r="H43" s="72"/>
      <c r="I43" s="72"/>
      <c r="J43" s="72"/>
      <c r="K43" s="72"/>
      <c r="L43" s="72"/>
      <c r="M43" s="72"/>
      <c r="N43" s="72"/>
      <c r="O43" s="72"/>
      <c r="P43" s="72"/>
      <c r="Q43" s="72"/>
      <c r="R43" s="72"/>
      <c r="S43" s="72"/>
      <c r="T43" s="72"/>
      <c r="U43" s="72"/>
      <c r="V43" s="72"/>
      <c r="W43" s="72"/>
      <c r="X43" s="72"/>
      <c r="Y43" s="72"/>
      <c r="Z43" s="72"/>
    </row>
    <row r="44" spans="1:26" customFormat="1" ht="30.75" customHeight="1">
      <c r="A44" s="320">
        <v>39</v>
      </c>
      <c r="B44" s="359"/>
      <c r="C44" s="361"/>
      <c r="D44" s="360"/>
      <c r="E44" s="360"/>
      <c r="F44" s="323"/>
      <c r="G44" s="72"/>
      <c r="H44" s="72"/>
      <c r="I44" s="72"/>
      <c r="J44" s="72"/>
      <c r="K44" s="72"/>
      <c r="L44" s="72"/>
      <c r="M44" s="72"/>
      <c r="N44" s="72"/>
      <c r="O44" s="72"/>
      <c r="P44" s="72"/>
      <c r="Q44" s="72"/>
      <c r="R44" s="72"/>
      <c r="S44" s="72"/>
      <c r="T44" s="72"/>
      <c r="U44" s="72"/>
      <c r="V44" s="72"/>
      <c r="W44" s="72"/>
      <c r="X44" s="72"/>
      <c r="Y44" s="72"/>
      <c r="Z44" s="72"/>
    </row>
    <row r="45" spans="1:26" customFormat="1" ht="30.75" customHeight="1">
      <c r="A45" s="320">
        <v>40</v>
      </c>
      <c r="B45" s="359"/>
      <c r="C45" s="362"/>
      <c r="D45" s="360"/>
      <c r="E45" s="360"/>
      <c r="F45" s="363"/>
      <c r="G45" s="72"/>
      <c r="H45" s="72"/>
      <c r="I45" s="72"/>
      <c r="J45" s="72"/>
      <c r="K45" s="72"/>
      <c r="L45" s="72"/>
      <c r="M45" s="72"/>
      <c r="N45" s="72"/>
      <c r="O45" s="72"/>
      <c r="P45" s="72"/>
      <c r="Q45" s="72"/>
      <c r="R45" s="72"/>
      <c r="S45" s="72"/>
      <c r="T45" s="72"/>
      <c r="U45" s="72"/>
      <c r="V45" s="72"/>
      <c r="W45" s="72"/>
      <c r="X45" s="72"/>
      <c r="Y45" s="72"/>
      <c r="Z45" s="72"/>
    </row>
    <row r="46" spans="1:26" customFormat="1" ht="30.75" customHeight="1">
      <c r="A46" s="320">
        <v>41</v>
      </c>
      <c r="B46" s="359"/>
      <c r="C46" s="364"/>
      <c r="D46" s="360"/>
      <c r="E46" s="360"/>
      <c r="F46" s="365"/>
      <c r="G46" s="72"/>
      <c r="H46" s="72"/>
      <c r="I46" s="72"/>
      <c r="J46" s="72"/>
      <c r="K46" s="72"/>
      <c r="L46" s="72"/>
      <c r="M46" s="72"/>
      <c r="N46" s="72"/>
      <c r="O46" s="72"/>
      <c r="P46" s="72"/>
      <c r="Q46" s="72"/>
      <c r="R46" s="72"/>
      <c r="S46" s="72"/>
      <c r="T46" s="72"/>
      <c r="U46" s="72"/>
      <c r="V46" s="72"/>
      <c r="W46" s="72"/>
      <c r="X46" s="72"/>
      <c r="Y46" s="72"/>
      <c r="Z46" s="72"/>
    </row>
    <row r="47" spans="1:26" customFormat="1" ht="30.75" customHeight="1">
      <c r="A47" s="320">
        <v>42</v>
      </c>
      <c r="B47" s="359"/>
      <c r="C47" s="364"/>
      <c r="D47" s="360"/>
      <c r="E47" s="360"/>
      <c r="F47" s="365"/>
      <c r="G47" s="72"/>
      <c r="H47" s="72"/>
      <c r="I47" s="72"/>
      <c r="J47" s="72"/>
      <c r="K47" s="72"/>
      <c r="L47" s="72"/>
      <c r="M47" s="72"/>
      <c r="N47" s="72"/>
      <c r="O47" s="72"/>
      <c r="P47" s="72"/>
      <c r="Q47" s="72"/>
      <c r="R47" s="72"/>
      <c r="S47" s="72"/>
      <c r="T47" s="72"/>
      <c r="U47" s="72"/>
      <c r="V47" s="72"/>
      <c r="W47" s="72"/>
      <c r="X47" s="72"/>
      <c r="Y47" s="72"/>
      <c r="Z47" s="72"/>
    </row>
    <row r="48" spans="1:26" customFormat="1" ht="30.75" customHeight="1">
      <c r="A48" s="320">
        <v>43</v>
      </c>
      <c r="B48" s="359"/>
      <c r="C48" s="366"/>
      <c r="D48" s="360"/>
      <c r="E48" s="360"/>
      <c r="F48" s="327"/>
      <c r="G48" s="72"/>
      <c r="H48" s="72"/>
      <c r="I48" s="72"/>
      <c r="J48" s="72"/>
      <c r="K48" s="72"/>
      <c r="L48" s="72"/>
      <c r="M48" s="72"/>
      <c r="N48" s="72"/>
      <c r="O48" s="72"/>
      <c r="P48" s="72"/>
      <c r="Q48" s="72"/>
      <c r="R48" s="72"/>
      <c r="S48" s="72"/>
      <c r="T48" s="72"/>
      <c r="U48" s="72"/>
      <c r="V48" s="72"/>
      <c r="W48" s="72"/>
      <c r="X48" s="72"/>
      <c r="Y48" s="72"/>
      <c r="Z48" s="72"/>
    </row>
    <row r="49" spans="1:26" customFormat="1" ht="30.75" customHeight="1">
      <c r="A49" s="320">
        <v>44</v>
      </c>
      <c r="B49" s="359"/>
      <c r="C49" s="366"/>
      <c r="D49" s="360"/>
      <c r="E49" s="360"/>
      <c r="F49" s="327"/>
      <c r="G49" s="72"/>
      <c r="H49" s="72"/>
      <c r="I49" s="72"/>
      <c r="J49" s="72"/>
      <c r="K49" s="72"/>
      <c r="L49" s="72"/>
      <c r="M49" s="72"/>
      <c r="N49" s="72"/>
      <c r="O49" s="72"/>
      <c r="P49" s="72"/>
      <c r="Q49" s="72"/>
      <c r="R49" s="72"/>
      <c r="S49" s="72"/>
      <c r="T49" s="72"/>
      <c r="U49" s="72"/>
      <c r="V49" s="72"/>
      <c r="W49" s="72"/>
      <c r="X49" s="72"/>
      <c r="Y49" s="72"/>
      <c r="Z49" s="72"/>
    </row>
    <row r="50" spans="1:26" customFormat="1" ht="30.75" customHeight="1">
      <c r="A50" s="320">
        <v>45</v>
      </c>
      <c r="B50" s="359"/>
      <c r="C50" s="366"/>
      <c r="D50" s="360"/>
      <c r="E50" s="360"/>
      <c r="F50" s="327"/>
      <c r="G50" s="72"/>
      <c r="H50" s="72"/>
      <c r="I50" s="72"/>
      <c r="J50" s="72"/>
      <c r="K50" s="72"/>
      <c r="L50" s="72"/>
      <c r="M50" s="72"/>
      <c r="N50" s="72"/>
      <c r="O50" s="72"/>
      <c r="P50" s="72"/>
      <c r="Q50" s="72"/>
      <c r="R50" s="72"/>
      <c r="S50" s="72"/>
      <c r="T50" s="72"/>
      <c r="U50" s="72"/>
      <c r="V50" s="72"/>
      <c r="W50" s="72"/>
      <c r="X50" s="72"/>
      <c r="Y50" s="72"/>
      <c r="Z50" s="72"/>
    </row>
    <row r="51" spans="1:26" customFormat="1" ht="30.75" customHeight="1">
      <c r="A51" s="320">
        <v>46</v>
      </c>
      <c r="B51" s="359"/>
      <c r="C51" s="359"/>
      <c r="D51" s="360"/>
      <c r="E51" s="360"/>
      <c r="F51" s="323"/>
      <c r="G51" s="72"/>
      <c r="H51" s="72"/>
      <c r="I51" s="72"/>
      <c r="J51" s="72"/>
      <c r="K51" s="72"/>
      <c r="L51" s="72"/>
      <c r="M51" s="72"/>
      <c r="N51" s="72"/>
      <c r="O51" s="72"/>
      <c r="P51" s="72"/>
      <c r="Q51" s="72"/>
      <c r="R51" s="72"/>
      <c r="S51" s="72"/>
      <c r="T51" s="72"/>
      <c r="U51" s="72"/>
      <c r="V51" s="72"/>
      <c r="W51" s="72"/>
      <c r="X51" s="72"/>
      <c r="Y51" s="72"/>
      <c r="Z51" s="72"/>
    </row>
    <row r="52" spans="1:26" customFormat="1" ht="30.75" customHeight="1">
      <c r="A52" s="320">
        <v>47</v>
      </c>
      <c r="B52" s="359"/>
      <c r="C52" s="359"/>
      <c r="D52" s="360"/>
      <c r="E52" s="360"/>
      <c r="F52" s="323"/>
      <c r="G52" s="72"/>
      <c r="H52" s="72"/>
      <c r="I52" s="72"/>
      <c r="J52" s="72"/>
      <c r="K52" s="72"/>
      <c r="L52" s="72"/>
      <c r="M52" s="72"/>
      <c r="N52" s="72"/>
      <c r="O52" s="72"/>
      <c r="P52" s="72"/>
      <c r="Q52" s="72"/>
      <c r="R52" s="72"/>
      <c r="S52" s="72"/>
      <c r="T52" s="72"/>
      <c r="U52" s="72"/>
      <c r="V52" s="72"/>
      <c r="W52" s="72"/>
      <c r="X52" s="72"/>
      <c r="Y52" s="72"/>
      <c r="Z52" s="72"/>
    </row>
    <row r="53" spans="1:26" customFormat="1" ht="30.75" customHeight="1">
      <c r="A53" s="320">
        <v>48</v>
      </c>
      <c r="B53" s="359"/>
      <c r="C53" s="361"/>
      <c r="D53" s="360"/>
      <c r="E53" s="360"/>
      <c r="F53" s="323"/>
      <c r="G53" s="72"/>
      <c r="H53" s="72"/>
      <c r="I53" s="72"/>
      <c r="J53" s="72"/>
      <c r="K53" s="72"/>
      <c r="L53" s="72"/>
      <c r="M53" s="72"/>
      <c r="N53" s="72"/>
      <c r="O53" s="72"/>
      <c r="P53" s="72"/>
      <c r="Q53" s="72"/>
      <c r="R53" s="72"/>
      <c r="S53" s="72"/>
      <c r="T53" s="72"/>
      <c r="U53" s="72"/>
      <c r="V53" s="72"/>
      <c r="W53" s="72"/>
      <c r="X53" s="72"/>
      <c r="Y53" s="72"/>
      <c r="Z53" s="72"/>
    </row>
    <row r="54" spans="1:26" customFormat="1" ht="30.75" customHeight="1">
      <c r="A54" s="320">
        <v>49</v>
      </c>
      <c r="B54" s="359"/>
      <c r="C54" s="362"/>
      <c r="D54" s="360"/>
      <c r="E54" s="360"/>
      <c r="F54" s="363"/>
      <c r="G54" s="72"/>
      <c r="H54" s="72"/>
      <c r="I54" s="72"/>
      <c r="J54" s="72"/>
      <c r="K54" s="72"/>
      <c r="L54" s="72"/>
      <c r="M54" s="72"/>
      <c r="N54" s="72"/>
      <c r="O54" s="72"/>
      <c r="P54" s="72"/>
      <c r="Q54" s="72"/>
      <c r="R54" s="72"/>
      <c r="S54" s="72"/>
      <c r="T54" s="72"/>
      <c r="U54" s="72"/>
      <c r="V54" s="72"/>
      <c r="W54" s="72"/>
      <c r="X54" s="72"/>
      <c r="Y54" s="72"/>
      <c r="Z54" s="72"/>
    </row>
    <row r="55" spans="1:26" customFormat="1" ht="30.75" customHeight="1">
      <c r="A55" s="320">
        <v>50</v>
      </c>
      <c r="B55" s="359"/>
      <c r="C55" s="364"/>
      <c r="D55" s="360"/>
      <c r="E55" s="360"/>
      <c r="F55" s="365"/>
      <c r="G55" s="72"/>
      <c r="H55" s="72"/>
      <c r="I55" s="72"/>
      <c r="J55" s="72"/>
      <c r="K55" s="72"/>
      <c r="L55" s="72"/>
      <c r="M55" s="72"/>
      <c r="N55" s="72"/>
      <c r="O55" s="72"/>
      <c r="P55" s="72"/>
      <c r="Q55" s="72"/>
      <c r="R55" s="72"/>
      <c r="S55" s="72"/>
      <c r="T55" s="72"/>
      <c r="U55" s="72"/>
      <c r="V55" s="72"/>
      <c r="W55" s="72"/>
      <c r="X55" s="72"/>
      <c r="Y55" s="72"/>
      <c r="Z55" s="72"/>
    </row>
    <row r="56" spans="1:26" customFormat="1" ht="30.75" customHeight="1">
      <c r="A56" s="320">
        <v>51</v>
      </c>
      <c r="B56" s="359"/>
      <c r="C56" s="364"/>
      <c r="D56" s="360"/>
      <c r="E56" s="360"/>
      <c r="F56" s="365"/>
      <c r="G56" s="72"/>
      <c r="H56" s="72"/>
      <c r="I56" s="72"/>
      <c r="J56" s="72"/>
      <c r="K56" s="72"/>
      <c r="L56" s="72"/>
      <c r="M56" s="72"/>
      <c r="N56" s="72"/>
      <c r="O56" s="72"/>
      <c r="P56" s="72"/>
      <c r="Q56" s="72"/>
      <c r="R56" s="72"/>
      <c r="S56" s="72"/>
      <c r="T56" s="72"/>
      <c r="U56" s="72"/>
      <c r="V56" s="72"/>
      <c r="W56" s="72"/>
      <c r="X56" s="72"/>
      <c r="Y56" s="72"/>
      <c r="Z56" s="72"/>
    </row>
    <row r="57" spans="1:26" customFormat="1" ht="30.75" customHeight="1">
      <c r="A57" s="320">
        <v>52</v>
      </c>
      <c r="B57" s="359"/>
      <c r="C57" s="366"/>
      <c r="D57" s="360"/>
      <c r="E57" s="360"/>
      <c r="F57" s="327"/>
      <c r="G57" s="72"/>
      <c r="H57" s="72"/>
      <c r="I57" s="72"/>
      <c r="J57" s="72"/>
      <c r="K57" s="72"/>
      <c r="L57" s="72"/>
      <c r="M57" s="72"/>
      <c r="N57" s="72"/>
      <c r="O57" s="72"/>
      <c r="P57" s="72"/>
      <c r="Q57" s="72"/>
      <c r="R57" s="72"/>
      <c r="S57" s="72"/>
      <c r="T57" s="72"/>
      <c r="U57" s="72"/>
      <c r="V57" s="72"/>
      <c r="W57" s="72"/>
      <c r="X57" s="72"/>
      <c r="Y57" s="72"/>
      <c r="Z57" s="72"/>
    </row>
    <row r="58" spans="1:26" customFormat="1" ht="30.75" customHeight="1">
      <c r="A58" s="320">
        <v>53</v>
      </c>
      <c r="B58" s="359"/>
      <c r="C58" s="366"/>
      <c r="D58" s="360"/>
      <c r="E58" s="360"/>
      <c r="F58" s="327"/>
      <c r="G58" s="72"/>
      <c r="H58" s="72"/>
      <c r="I58" s="72"/>
      <c r="J58" s="72"/>
      <c r="K58" s="72"/>
      <c r="L58" s="72"/>
      <c r="M58" s="72"/>
      <c r="N58" s="72"/>
      <c r="O58" s="72"/>
      <c r="P58" s="72"/>
      <c r="Q58" s="72"/>
      <c r="R58" s="72"/>
      <c r="S58" s="72"/>
      <c r="T58" s="72"/>
      <c r="U58" s="72"/>
      <c r="V58" s="72"/>
      <c r="W58" s="72"/>
      <c r="X58" s="72"/>
      <c r="Y58" s="72"/>
      <c r="Z58" s="72"/>
    </row>
    <row r="59" spans="1:26" customFormat="1" ht="30.75" customHeight="1">
      <c r="A59" s="320">
        <v>54</v>
      </c>
      <c r="B59" s="359"/>
      <c r="C59" s="366"/>
      <c r="D59" s="360"/>
      <c r="E59" s="360"/>
      <c r="F59" s="327"/>
      <c r="G59" s="72"/>
      <c r="H59" s="72"/>
      <c r="I59" s="72"/>
      <c r="J59" s="72"/>
      <c r="K59" s="72"/>
      <c r="L59" s="72"/>
      <c r="M59" s="72"/>
      <c r="N59" s="72"/>
      <c r="O59" s="72"/>
      <c r="P59" s="72"/>
      <c r="Q59" s="72"/>
      <c r="R59" s="72"/>
      <c r="S59" s="72"/>
      <c r="T59" s="72"/>
      <c r="U59" s="72"/>
      <c r="V59" s="72"/>
      <c r="W59" s="72"/>
      <c r="X59" s="72"/>
      <c r="Y59" s="72"/>
      <c r="Z59" s="72"/>
    </row>
    <row r="60" spans="1:26" customFormat="1" ht="30.75" customHeight="1">
      <c r="A60" s="320">
        <v>55</v>
      </c>
      <c r="B60" s="359"/>
      <c r="C60" s="359"/>
      <c r="D60" s="360"/>
      <c r="E60" s="360"/>
      <c r="F60" s="323"/>
      <c r="G60" s="72"/>
      <c r="H60" s="72"/>
      <c r="I60" s="72"/>
      <c r="J60" s="72"/>
      <c r="K60" s="72"/>
      <c r="L60" s="72"/>
      <c r="M60" s="72"/>
      <c r="N60" s="72"/>
      <c r="O60" s="72"/>
      <c r="P60" s="72"/>
      <c r="Q60" s="72"/>
      <c r="R60" s="72"/>
      <c r="S60" s="72"/>
      <c r="T60" s="72"/>
      <c r="U60" s="72"/>
      <c r="V60" s="72"/>
      <c r="W60" s="72"/>
      <c r="X60" s="72"/>
      <c r="Y60" s="72"/>
      <c r="Z60" s="72"/>
    </row>
    <row r="61" spans="1:26" customFormat="1" ht="30.75" customHeight="1">
      <c r="A61" s="320">
        <v>56</v>
      </c>
      <c r="B61" s="359"/>
      <c r="C61" s="359"/>
      <c r="D61" s="360"/>
      <c r="E61" s="360"/>
      <c r="F61" s="323"/>
      <c r="G61" s="72"/>
      <c r="H61" s="72"/>
      <c r="I61" s="72"/>
      <c r="J61" s="72"/>
      <c r="K61" s="72"/>
      <c r="L61" s="72"/>
      <c r="M61" s="72"/>
      <c r="N61" s="72"/>
      <c r="O61" s="72"/>
      <c r="P61" s="72"/>
      <c r="Q61" s="72"/>
      <c r="R61" s="72"/>
      <c r="S61" s="72"/>
      <c r="T61" s="72"/>
      <c r="U61" s="72"/>
      <c r="V61" s="72"/>
      <c r="W61" s="72"/>
      <c r="X61" s="72"/>
      <c r="Y61" s="72"/>
      <c r="Z61" s="72"/>
    </row>
    <row r="62" spans="1:26" customFormat="1" ht="30.75" customHeight="1">
      <c r="A62" s="320">
        <v>57</v>
      </c>
      <c r="B62" s="359"/>
      <c r="C62" s="361"/>
      <c r="D62" s="360"/>
      <c r="E62" s="360"/>
      <c r="F62" s="323"/>
      <c r="G62" s="72"/>
      <c r="H62" s="72"/>
      <c r="I62" s="72"/>
      <c r="J62" s="72"/>
      <c r="K62" s="72"/>
      <c r="L62" s="72"/>
      <c r="M62" s="72"/>
      <c r="N62" s="72"/>
      <c r="O62" s="72"/>
      <c r="P62" s="72"/>
      <c r="Q62" s="72"/>
      <c r="R62" s="72"/>
      <c r="S62" s="72"/>
      <c r="T62" s="72"/>
      <c r="U62" s="72"/>
      <c r="V62" s="72"/>
      <c r="W62" s="72"/>
      <c r="X62" s="72"/>
      <c r="Y62" s="72"/>
      <c r="Z62" s="72"/>
    </row>
    <row r="63" spans="1:26" customFormat="1" ht="30.75" customHeight="1">
      <c r="A63" s="320">
        <v>58</v>
      </c>
      <c r="B63" s="359"/>
      <c r="C63" s="362"/>
      <c r="D63" s="360"/>
      <c r="E63" s="360"/>
      <c r="F63" s="363"/>
      <c r="G63" s="72"/>
      <c r="H63" s="72"/>
      <c r="I63" s="72"/>
      <c r="J63" s="72"/>
      <c r="K63" s="72"/>
      <c r="L63" s="72"/>
      <c r="M63" s="72"/>
      <c r="N63" s="72"/>
      <c r="O63" s="72"/>
      <c r="P63" s="72"/>
      <c r="Q63" s="72"/>
      <c r="R63" s="72"/>
      <c r="S63" s="72"/>
      <c r="T63" s="72"/>
      <c r="U63" s="72"/>
      <c r="V63" s="72"/>
      <c r="W63" s="72"/>
      <c r="X63" s="72"/>
      <c r="Y63" s="72"/>
      <c r="Z63" s="72"/>
    </row>
    <row r="64" spans="1:26" customFormat="1" ht="30.75" customHeight="1">
      <c r="A64" s="320">
        <v>59</v>
      </c>
      <c r="B64" s="359"/>
      <c r="C64" s="364"/>
      <c r="D64" s="360"/>
      <c r="E64" s="360"/>
      <c r="F64" s="365"/>
      <c r="G64" s="72"/>
      <c r="H64" s="72"/>
      <c r="I64" s="72"/>
      <c r="J64" s="72"/>
      <c r="K64" s="72"/>
      <c r="L64" s="72"/>
      <c r="M64" s="72"/>
      <c r="N64" s="72"/>
      <c r="O64" s="72"/>
      <c r="P64" s="72"/>
      <c r="Q64" s="72"/>
      <c r="R64" s="72"/>
      <c r="S64" s="72"/>
      <c r="T64" s="72"/>
      <c r="U64" s="72"/>
      <c r="V64" s="72"/>
      <c r="W64" s="72"/>
      <c r="X64" s="72"/>
      <c r="Y64" s="72"/>
      <c r="Z64" s="72"/>
    </row>
    <row r="65" spans="1:26" customFormat="1" ht="30.75" customHeight="1">
      <c r="A65" s="320">
        <v>60</v>
      </c>
      <c r="B65" s="359"/>
      <c r="C65" s="364"/>
      <c r="D65" s="360"/>
      <c r="E65" s="360"/>
      <c r="F65" s="365"/>
      <c r="G65" s="72"/>
      <c r="H65" s="72"/>
      <c r="I65" s="72"/>
      <c r="J65" s="72"/>
      <c r="K65" s="72"/>
      <c r="L65" s="72"/>
      <c r="M65" s="72"/>
      <c r="N65" s="72"/>
      <c r="O65" s="72"/>
      <c r="P65" s="72"/>
      <c r="Q65" s="72"/>
      <c r="R65" s="72"/>
      <c r="S65" s="72"/>
      <c r="T65" s="72"/>
      <c r="U65" s="72"/>
      <c r="V65" s="72"/>
      <c r="W65" s="72"/>
      <c r="X65" s="72"/>
      <c r="Y65" s="72"/>
      <c r="Z65" s="72"/>
    </row>
    <row r="66" spans="1:26" customFormat="1" ht="30.75" customHeight="1">
      <c r="A66" s="320">
        <v>61</v>
      </c>
      <c r="B66" s="359"/>
      <c r="C66" s="366"/>
      <c r="D66" s="360"/>
      <c r="E66" s="360"/>
      <c r="F66" s="327"/>
      <c r="G66" s="72"/>
      <c r="H66" s="72"/>
      <c r="I66" s="72"/>
      <c r="J66" s="72"/>
      <c r="K66" s="72"/>
      <c r="L66" s="72"/>
      <c r="M66" s="72"/>
      <c r="N66" s="72"/>
      <c r="O66" s="72"/>
      <c r="P66" s="72"/>
      <c r="Q66" s="72"/>
      <c r="R66" s="72"/>
      <c r="S66" s="72"/>
      <c r="T66" s="72"/>
      <c r="U66" s="72"/>
      <c r="V66" s="72"/>
      <c r="W66" s="72"/>
      <c r="X66" s="72"/>
      <c r="Y66" s="72"/>
      <c r="Z66" s="72"/>
    </row>
    <row r="67" spans="1:26" customFormat="1" ht="30.75" customHeight="1">
      <c r="A67" s="320">
        <v>62</v>
      </c>
      <c r="B67" s="359"/>
      <c r="C67" s="366"/>
      <c r="D67" s="360"/>
      <c r="E67" s="360"/>
      <c r="F67" s="327"/>
      <c r="G67" s="72"/>
      <c r="H67" s="72"/>
      <c r="I67" s="72"/>
      <c r="J67" s="72"/>
      <c r="K67" s="72"/>
      <c r="L67" s="72"/>
      <c r="M67" s="72"/>
      <c r="N67" s="72"/>
      <c r="O67" s="72"/>
      <c r="P67" s="72"/>
      <c r="Q67" s="72"/>
      <c r="R67" s="72"/>
      <c r="S67" s="72"/>
      <c r="T67" s="72"/>
      <c r="U67" s="72"/>
      <c r="V67" s="72"/>
      <c r="W67" s="72"/>
      <c r="X67" s="72"/>
      <c r="Y67" s="72"/>
      <c r="Z67" s="72"/>
    </row>
    <row r="68" spans="1:26" customFormat="1" ht="30.75" customHeight="1">
      <c r="A68" s="320">
        <v>63</v>
      </c>
      <c r="B68" s="359"/>
      <c r="C68" s="366"/>
      <c r="D68" s="360"/>
      <c r="E68" s="360"/>
      <c r="F68" s="327"/>
      <c r="G68" s="72"/>
      <c r="H68" s="72"/>
      <c r="I68" s="72"/>
      <c r="J68" s="72"/>
      <c r="K68" s="72"/>
      <c r="L68" s="72"/>
      <c r="M68" s="72"/>
      <c r="N68" s="72"/>
      <c r="O68" s="72"/>
      <c r="P68" s="72"/>
      <c r="Q68" s="72"/>
      <c r="R68" s="72"/>
      <c r="S68" s="72"/>
      <c r="T68" s="72"/>
      <c r="U68" s="72"/>
      <c r="V68" s="72"/>
      <c r="W68" s="72"/>
      <c r="X68" s="72"/>
      <c r="Y68" s="72"/>
      <c r="Z68" s="72"/>
    </row>
    <row r="69" spans="1:26" customFormat="1" ht="30.75" customHeight="1">
      <c r="A69" s="320">
        <v>64</v>
      </c>
      <c r="B69" s="359"/>
      <c r="C69" s="359"/>
      <c r="D69" s="360"/>
      <c r="E69" s="360"/>
      <c r="F69" s="323"/>
      <c r="G69" s="72"/>
      <c r="H69" s="72"/>
      <c r="I69" s="72"/>
      <c r="J69" s="72"/>
      <c r="K69" s="72"/>
      <c r="L69" s="72"/>
      <c r="M69" s="72"/>
      <c r="N69" s="72"/>
      <c r="O69" s="72"/>
      <c r="P69" s="72"/>
      <c r="Q69" s="72"/>
      <c r="R69" s="72"/>
      <c r="S69" s="72"/>
      <c r="T69" s="72"/>
      <c r="U69" s="72"/>
      <c r="V69" s="72"/>
      <c r="W69" s="72"/>
      <c r="X69" s="72"/>
      <c r="Y69" s="72"/>
      <c r="Z69" s="72"/>
    </row>
    <row r="70" spans="1:26" customFormat="1" ht="30.75" customHeight="1">
      <c r="A70" s="320">
        <v>65</v>
      </c>
      <c r="B70" s="359"/>
      <c r="C70" s="359"/>
      <c r="D70" s="360"/>
      <c r="E70" s="360"/>
      <c r="F70" s="323"/>
      <c r="G70" s="72"/>
      <c r="H70" s="72"/>
      <c r="I70" s="72"/>
      <c r="J70" s="72"/>
      <c r="K70" s="72"/>
      <c r="L70" s="72"/>
      <c r="M70" s="72"/>
      <c r="N70" s="72"/>
      <c r="O70" s="72"/>
      <c r="P70" s="72"/>
      <c r="Q70" s="72"/>
      <c r="R70" s="72"/>
      <c r="S70" s="72"/>
      <c r="T70" s="72"/>
      <c r="U70" s="72"/>
      <c r="V70" s="72"/>
      <c r="W70" s="72"/>
      <c r="X70" s="72"/>
      <c r="Y70" s="72"/>
      <c r="Z70" s="72"/>
    </row>
    <row r="71" spans="1:26" customFormat="1" ht="30.75" customHeight="1">
      <c r="A71" s="320">
        <v>66</v>
      </c>
      <c r="B71" s="359"/>
      <c r="C71" s="361"/>
      <c r="D71" s="360"/>
      <c r="E71" s="360"/>
      <c r="F71" s="323"/>
      <c r="G71" s="72"/>
      <c r="H71" s="72"/>
      <c r="I71" s="72"/>
      <c r="J71" s="72"/>
      <c r="K71" s="72"/>
      <c r="L71" s="72"/>
      <c r="M71" s="72"/>
      <c r="N71" s="72"/>
      <c r="O71" s="72"/>
      <c r="P71" s="72"/>
      <c r="Q71" s="72"/>
      <c r="R71" s="72"/>
      <c r="S71" s="72"/>
      <c r="T71" s="72"/>
      <c r="U71" s="72"/>
      <c r="V71" s="72"/>
      <c r="W71" s="72"/>
      <c r="X71" s="72"/>
      <c r="Y71" s="72"/>
      <c r="Z71" s="72"/>
    </row>
    <row r="72" spans="1:26" customFormat="1" ht="30.75" customHeight="1">
      <c r="A72" s="320">
        <v>67</v>
      </c>
      <c r="B72" s="359"/>
      <c r="C72" s="362"/>
      <c r="D72" s="360"/>
      <c r="E72" s="360"/>
      <c r="F72" s="363"/>
      <c r="G72" s="72"/>
      <c r="H72" s="72"/>
      <c r="I72" s="72"/>
      <c r="J72" s="72"/>
      <c r="K72" s="72"/>
      <c r="L72" s="72"/>
      <c r="M72" s="72"/>
      <c r="N72" s="72"/>
      <c r="O72" s="72"/>
      <c r="P72" s="72"/>
      <c r="Q72" s="72"/>
      <c r="R72" s="72"/>
      <c r="S72" s="72"/>
      <c r="T72" s="72"/>
      <c r="U72" s="72"/>
      <c r="V72" s="72"/>
      <c r="W72" s="72"/>
      <c r="X72" s="72"/>
      <c r="Y72" s="72"/>
      <c r="Z72" s="72"/>
    </row>
    <row r="73" spans="1:26" customFormat="1" ht="30.75" customHeight="1">
      <c r="A73" s="320">
        <v>68</v>
      </c>
      <c r="B73" s="359"/>
      <c r="C73" s="364"/>
      <c r="D73" s="360"/>
      <c r="E73" s="360"/>
      <c r="F73" s="365"/>
      <c r="G73" s="72"/>
      <c r="H73" s="72"/>
      <c r="I73" s="72"/>
      <c r="J73" s="72"/>
      <c r="K73" s="72"/>
      <c r="L73" s="72"/>
      <c r="M73" s="72"/>
      <c r="N73" s="72"/>
      <c r="O73" s="72"/>
      <c r="P73" s="72"/>
      <c r="Q73" s="72"/>
      <c r="R73" s="72"/>
      <c r="S73" s="72"/>
      <c r="T73" s="72"/>
      <c r="U73" s="72"/>
      <c r="V73" s="72"/>
      <c r="W73" s="72"/>
      <c r="X73" s="72"/>
      <c r="Y73" s="72"/>
      <c r="Z73" s="72"/>
    </row>
    <row r="74" spans="1:26" customFormat="1" ht="30.75" customHeight="1">
      <c r="A74" s="320">
        <v>69</v>
      </c>
      <c r="B74" s="359"/>
      <c r="C74" s="364"/>
      <c r="D74" s="360"/>
      <c r="E74" s="360"/>
      <c r="F74" s="365"/>
      <c r="G74" s="72"/>
      <c r="H74" s="72"/>
      <c r="I74" s="72"/>
      <c r="J74" s="72"/>
      <c r="K74" s="72"/>
      <c r="L74" s="72"/>
      <c r="M74" s="72"/>
      <c r="N74" s="72"/>
      <c r="O74" s="72"/>
      <c r="P74" s="72"/>
      <c r="Q74" s="72"/>
      <c r="R74" s="72"/>
      <c r="S74" s="72"/>
      <c r="T74" s="72"/>
      <c r="U74" s="72"/>
      <c r="V74" s="72"/>
      <c r="W74" s="72"/>
      <c r="X74" s="72"/>
      <c r="Y74" s="72"/>
      <c r="Z74" s="72"/>
    </row>
    <row r="75" spans="1:26" customFormat="1" ht="30.75" customHeight="1">
      <c r="A75" s="320">
        <v>70</v>
      </c>
      <c r="B75" s="359"/>
      <c r="C75" s="366"/>
      <c r="D75" s="360"/>
      <c r="E75" s="360"/>
      <c r="F75" s="327"/>
      <c r="G75" s="72"/>
      <c r="H75" s="72"/>
      <c r="I75" s="72"/>
      <c r="J75" s="72"/>
      <c r="K75" s="72"/>
      <c r="L75" s="72"/>
      <c r="M75" s="72"/>
      <c r="N75" s="72"/>
      <c r="O75" s="72"/>
      <c r="P75" s="72"/>
      <c r="Q75" s="72"/>
      <c r="R75" s="72"/>
      <c r="S75" s="72"/>
      <c r="T75" s="72"/>
      <c r="U75" s="72"/>
      <c r="V75" s="72"/>
      <c r="W75" s="72"/>
      <c r="X75" s="72"/>
      <c r="Y75" s="72"/>
      <c r="Z75" s="72"/>
    </row>
    <row r="76" spans="1:26" customFormat="1" ht="30.75" customHeight="1">
      <c r="A76" s="320">
        <v>71</v>
      </c>
      <c r="B76" s="359"/>
      <c r="C76" s="366"/>
      <c r="D76" s="360"/>
      <c r="E76" s="360"/>
      <c r="F76" s="327"/>
      <c r="G76" s="72"/>
      <c r="H76" s="72"/>
      <c r="I76" s="72"/>
      <c r="J76" s="72"/>
      <c r="K76" s="72"/>
      <c r="L76" s="72"/>
      <c r="M76" s="72"/>
      <c r="N76" s="72"/>
      <c r="O76" s="72"/>
      <c r="P76" s="72"/>
      <c r="Q76" s="72"/>
      <c r="R76" s="72"/>
      <c r="S76" s="72"/>
      <c r="T76" s="72"/>
      <c r="U76" s="72"/>
      <c r="V76" s="72"/>
      <c r="W76" s="72"/>
      <c r="X76" s="72"/>
      <c r="Y76" s="72"/>
      <c r="Z76" s="72"/>
    </row>
    <row r="77" spans="1:26" customFormat="1" ht="30.75" customHeight="1">
      <c r="A77" s="320">
        <v>72</v>
      </c>
      <c r="B77" s="359"/>
      <c r="C77" s="366"/>
      <c r="D77" s="360"/>
      <c r="E77" s="360"/>
      <c r="F77" s="327"/>
      <c r="G77" s="72"/>
      <c r="H77" s="72"/>
      <c r="I77" s="72"/>
      <c r="J77" s="72"/>
      <c r="K77" s="72"/>
      <c r="L77" s="72"/>
      <c r="M77" s="72"/>
      <c r="N77" s="72"/>
      <c r="O77" s="72"/>
      <c r="P77" s="72"/>
      <c r="Q77" s="72"/>
      <c r="R77" s="72"/>
      <c r="S77" s="72"/>
      <c r="T77" s="72"/>
      <c r="U77" s="72"/>
      <c r="V77" s="72"/>
      <c r="W77" s="72"/>
      <c r="X77" s="72"/>
      <c r="Y77" s="72"/>
      <c r="Z77" s="72"/>
    </row>
    <row r="78" spans="1:26" customFormat="1" ht="30.75" customHeight="1">
      <c r="A78" s="320">
        <v>73</v>
      </c>
      <c r="B78" s="359"/>
      <c r="C78" s="359"/>
      <c r="D78" s="360"/>
      <c r="E78" s="360"/>
      <c r="F78" s="323"/>
      <c r="G78" s="72"/>
      <c r="H78" s="72"/>
      <c r="I78" s="72"/>
      <c r="J78" s="72"/>
      <c r="K78" s="72"/>
      <c r="L78" s="72"/>
      <c r="M78" s="72"/>
      <c r="N78" s="72"/>
      <c r="O78" s="72"/>
      <c r="P78" s="72"/>
      <c r="Q78" s="72"/>
      <c r="R78" s="72"/>
      <c r="S78" s="72"/>
      <c r="T78" s="72"/>
      <c r="U78" s="72"/>
      <c r="V78" s="72"/>
      <c r="W78" s="72"/>
      <c r="X78" s="72"/>
      <c r="Y78" s="72"/>
      <c r="Z78" s="72"/>
    </row>
    <row r="79" spans="1:26" customFormat="1" ht="30.75" customHeight="1">
      <c r="A79" s="320">
        <v>74</v>
      </c>
      <c r="B79" s="359"/>
      <c r="C79" s="359"/>
      <c r="D79" s="360"/>
      <c r="E79" s="360"/>
      <c r="F79" s="323"/>
      <c r="G79" s="72"/>
      <c r="H79" s="72"/>
      <c r="I79" s="72"/>
      <c r="J79" s="72"/>
      <c r="K79" s="72"/>
      <c r="L79" s="72"/>
      <c r="M79" s="72"/>
      <c r="N79" s="72"/>
      <c r="O79" s="72"/>
      <c r="P79" s="72"/>
      <c r="Q79" s="72"/>
      <c r="R79" s="72"/>
      <c r="S79" s="72"/>
      <c r="T79" s="72"/>
      <c r="U79" s="72"/>
      <c r="V79" s="72"/>
      <c r="W79" s="72"/>
      <c r="X79" s="72"/>
      <c r="Y79" s="72"/>
      <c r="Z79" s="72"/>
    </row>
    <row r="80" spans="1:26" customFormat="1" ht="30.75" customHeight="1">
      <c r="A80" s="320">
        <v>75</v>
      </c>
      <c r="B80" s="359"/>
      <c r="C80" s="361"/>
      <c r="D80" s="360"/>
      <c r="E80" s="360"/>
      <c r="F80" s="323"/>
      <c r="G80" s="72"/>
      <c r="H80" s="72"/>
      <c r="I80" s="72"/>
      <c r="J80" s="72"/>
      <c r="K80" s="72"/>
      <c r="L80" s="72"/>
      <c r="M80" s="72"/>
      <c r="N80" s="72"/>
      <c r="O80" s="72"/>
      <c r="P80" s="72"/>
      <c r="Q80" s="72"/>
      <c r="R80" s="72"/>
      <c r="S80" s="72"/>
      <c r="T80" s="72"/>
      <c r="U80" s="72"/>
      <c r="V80" s="72"/>
      <c r="W80" s="72"/>
      <c r="X80" s="72"/>
      <c r="Y80" s="72"/>
      <c r="Z80" s="72"/>
    </row>
    <row r="81" spans="1:26" customFormat="1" ht="30.75" customHeight="1">
      <c r="A81" s="320">
        <v>76</v>
      </c>
      <c r="B81" s="359"/>
      <c r="C81" s="362"/>
      <c r="D81" s="360"/>
      <c r="E81" s="360"/>
      <c r="F81" s="363"/>
      <c r="G81" s="72"/>
      <c r="H81" s="72"/>
      <c r="I81" s="72"/>
      <c r="J81" s="72"/>
      <c r="K81" s="72"/>
      <c r="L81" s="72"/>
      <c r="M81" s="72"/>
      <c r="N81" s="72"/>
      <c r="O81" s="72"/>
      <c r="P81" s="72"/>
      <c r="Q81" s="72"/>
      <c r="R81" s="72"/>
      <c r="S81" s="72"/>
      <c r="T81" s="72"/>
      <c r="U81" s="72"/>
      <c r="V81" s="72"/>
      <c r="W81" s="72"/>
      <c r="X81" s="72"/>
      <c r="Y81" s="72"/>
      <c r="Z81" s="72"/>
    </row>
    <row r="82" spans="1:26" customFormat="1" ht="30.75" customHeight="1">
      <c r="A82" s="320">
        <v>77</v>
      </c>
      <c r="B82" s="359"/>
      <c r="C82" s="364"/>
      <c r="D82" s="360"/>
      <c r="E82" s="360"/>
      <c r="F82" s="365"/>
      <c r="G82" s="72"/>
      <c r="H82" s="72"/>
      <c r="I82" s="72"/>
      <c r="J82" s="72"/>
      <c r="K82" s="72"/>
      <c r="L82" s="72"/>
      <c r="M82" s="72"/>
      <c r="N82" s="72"/>
      <c r="O82" s="72"/>
      <c r="P82" s="72"/>
      <c r="Q82" s="72"/>
      <c r="R82" s="72"/>
      <c r="S82" s="72"/>
      <c r="T82" s="72"/>
      <c r="U82" s="72"/>
      <c r="V82" s="72"/>
      <c r="W82" s="72"/>
      <c r="X82" s="72"/>
      <c r="Y82" s="72"/>
      <c r="Z82" s="72"/>
    </row>
    <row r="83" spans="1:26" customFormat="1" ht="30.75" customHeight="1">
      <c r="A83" s="320">
        <v>78</v>
      </c>
      <c r="B83" s="359"/>
      <c r="C83" s="364"/>
      <c r="D83" s="360"/>
      <c r="E83" s="360"/>
      <c r="F83" s="365"/>
      <c r="G83" s="72"/>
      <c r="H83" s="72"/>
      <c r="I83" s="72"/>
      <c r="J83" s="72"/>
      <c r="K83" s="72"/>
      <c r="L83" s="72"/>
      <c r="M83" s="72"/>
      <c r="N83" s="72"/>
      <c r="O83" s="72"/>
      <c r="P83" s="72"/>
      <c r="Q83" s="72"/>
      <c r="R83" s="72"/>
      <c r="S83" s="72"/>
      <c r="T83" s="72"/>
      <c r="U83" s="72"/>
      <c r="V83" s="72"/>
      <c r="W83" s="72"/>
      <c r="X83" s="72"/>
      <c r="Y83" s="72"/>
      <c r="Z83" s="72"/>
    </row>
    <row r="84" spans="1:26" customFormat="1" ht="30.75" customHeight="1">
      <c r="A84" s="320">
        <v>79</v>
      </c>
      <c r="B84" s="359"/>
      <c r="C84" s="366"/>
      <c r="D84" s="360"/>
      <c r="E84" s="360"/>
      <c r="F84" s="327"/>
      <c r="G84" s="72"/>
      <c r="H84" s="72"/>
      <c r="I84" s="72"/>
      <c r="J84" s="72"/>
      <c r="K84" s="72"/>
      <c r="L84" s="72"/>
      <c r="M84" s="72"/>
      <c r="N84" s="72"/>
      <c r="O84" s="72"/>
      <c r="P84" s="72"/>
      <c r="Q84" s="72"/>
      <c r="R84" s="72"/>
      <c r="S84" s="72"/>
      <c r="T84" s="72"/>
      <c r="U84" s="72"/>
      <c r="V84" s="72"/>
      <c r="W84" s="72"/>
      <c r="X84" s="72"/>
      <c r="Y84" s="72"/>
      <c r="Z84" s="72"/>
    </row>
    <row r="85" spans="1:26" customFormat="1" ht="30.75" customHeight="1">
      <c r="A85" s="320">
        <v>80</v>
      </c>
      <c r="B85" s="359"/>
      <c r="C85" s="366"/>
      <c r="D85" s="360"/>
      <c r="E85" s="360"/>
      <c r="F85" s="327"/>
      <c r="G85" s="72"/>
      <c r="H85" s="72"/>
      <c r="I85" s="72"/>
      <c r="J85" s="72"/>
      <c r="K85" s="72"/>
      <c r="L85" s="72"/>
      <c r="M85" s="72"/>
      <c r="N85" s="72"/>
      <c r="O85" s="72"/>
      <c r="P85" s="72"/>
      <c r="Q85" s="72"/>
      <c r="R85" s="72"/>
      <c r="S85" s="72"/>
      <c r="T85" s="72"/>
      <c r="U85" s="72"/>
      <c r="V85" s="72"/>
      <c r="W85" s="72"/>
      <c r="X85" s="72"/>
      <c r="Y85" s="72"/>
      <c r="Z85" s="72"/>
    </row>
    <row r="86" spans="1:26" customFormat="1" ht="30.75" customHeight="1">
      <c r="A86" s="320">
        <v>81</v>
      </c>
      <c r="B86" s="359"/>
      <c r="C86" s="366"/>
      <c r="D86" s="360"/>
      <c r="E86" s="360"/>
      <c r="F86" s="327"/>
      <c r="G86" s="72"/>
      <c r="H86" s="72"/>
      <c r="I86" s="72"/>
      <c r="J86" s="72"/>
      <c r="K86" s="72"/>
      <c r="L86" s="72"/>
      <c r="M86" s="72"/>
      <c r="N86" s="72"/>
      <c r="O86" s="72"/>
      <c r="P86" s="72"/>
      <c r="Q86" s="72"/>
      <c r="R86" s="72"/>
      <c r="S86" s="72"/>
      <c r="T86" s="72"/>
      <c r="U86" s="72"/>
      <c r="V86" s="72"/>
      <c r="W86" s="72"/>
      <c r="X86" s="72"/>
      <c r="Y86" s="72"/>
      <c r="Z86" s="72"/>
    </row>
    <row r="87" spans="1:26" customFormat="1" ht="30.75" customHeight="1">
      <c r="A87" s="320">
        <v>82</v>
      </c>
      <c r="B87" s="359"/>
      <c r="C87" s="359"/>
      <c r="D87" s="360"/>
      <c r="E87" s="360"/>
      <c r="F87" s="323"/>
      <c r="G87" s="72"/>
      <c r="H87" s="72"/>
      <c r="I87" s="72"/>
      <c r="J87" s="72"/>
      <c r="K87" s="72"/>
      <c r="L87" s="72"/>
      <c r="M87" s="72"/>
      <c r="N87" s="72"/>
      <c r="O87" s="72"/>
      <c r="P87" s="72"/>
      <c r="Q87" s="72"/>
      <c r="R87" s="72"/>
      <c r="S87" s="72"/>
      <c r="T87" s="72"/>
      <c r="U87" s="72"/>
      <c r="V87" s="72"/>
      <c r="W87" s="72"/>
      <c r="X87" s="72"/>
      <c r="Y87" s="72"/>
      <c r="Z87" s="72"/>
    </row>
    <row r="88" spans="1:26" customFormat="1" ht="30.75" customHeight="1">
      <c r="A88" s="320">
        <v>83</v>
      </c>
      <c r="B88" s="359"/>
      <c r="C88" s="359"/>
      <c r="D88" s="360"/>
      <c r="E88" s="360"/>
      <c r="F88" s="323"/>
      <c r="G88" s="72"/>
      <c r="H88" s="72"/>
      <c r="I88" s="72"/>
      <c r="J88" s="72"/>
      <c r="K88" s="72"/>
      <c r="L88" s="72"/>
      <c r="M88" s="72"/>
      <c r="N88" s="72"/>
      <c r="O88" s="72"/>
      <c r="P88" s="72"/>
      <c r="Q88" s="72"/>
      <c r="R88" s="72"/>
      <c r="S88" s="72"/>
      <c r="T88" s="72"/>
      <c r="U88" s="72"/>
      <c r="V88" s="72"/>
      <c r="W88" s="72"/>
      <c r="X88" s="72"/>
      <c r="Y88" s="72"/>
      <c r="Z88" s="72"/>
    </row>
    <row r="89" spans="1:26" customFormat="1" ht="30.75" customHeight="1">
      <c r="A89" s="320">
        <v>84</v>
      </c>
      <c r="B89" s="359"/>
      <c r="C89" s="361"/>
      <c r="D89" s="360"/>
      <c r="E89" s="360"/>
      <c r="F89" s="323"/>
      <c r="G89" s="72"/>
      <c r="H89" s="72"/>
      <c r="I89" s="72"/>
      <c r="J89" s="72"/>
      <c r="K89" s="72"/>
      <c r="L89" s="72"/>
      <c r="M89" s="72"/>
      <c r="N89" s="72"/>
      <c r="O89" s="72"/>
      <c r="P89" s="72"/>
      <c r="Q89" s="72"/>
      <c r="R89" s="72"/>
      <c r="S89" s="72"/>
      <c r="T89" s="72"/>
      <c r="U89" s="72"/>
      <c r="V89" s="72"/>
      <c r="W89" s="72"/>
      <c r="X89" s="72"/>
      <c r="Y89" s="72"/>
      <c r="Z89" s="72"/>
    </row>
    <row r="90" spans="1:26" customFormat="1" ht="30.75" customHeight="1">
      <c r="A90" s="320">
        <v>85</v>
      </c>
      <c r="B90" s="359"/>
      <c r="C90" s="362"/>
      <c r="D90" s="360"/>
      <c r="E90" s="360"/>
      <c r="F90" s="363"/>
      <c r="G90" s="72"/>
      <c r="H90" s="72"/>
      <c r="I90" s="72"/>
      <c r="J90" s="72"/>
      <c r="K90" s="72"/>
      <c r="L90" s="72"/>
      <c r="M90" s="72"/>
      <c r="N90" s="72"/>
      <c r="O90" s="72"/>
      <c r="P90" s="72"/>
      <c r="Q90" s="72"/>
      <c r="R90" s="72"/>
      <c r="S90" s="72"/>
      <c r="T90" s="72"/>
      <c r="U90" s="72"/>
      <c r="V90" s="72"/>
      <c r="W90" s="72"/>
      <c r="X90" s="72"/>
      <c r="Y90" s="72"/>
      <c r="Z90" s="72"/>
    </row>
    <row r="91" spans="1:26" customFormat="1" ht="30.75" customHeight="1">
      <c r="A91" s="320">
        <v>86</v>
      </c>
      <c r="B91" s="359"/>
      <c r="C91" s="364"/>
      <c r="D91" s="360"/>
      <c r="E91" s="360"/>
      <c r="F91" s="365"/>
      <c r="G91" s="72"/>
      <c r="H91" s="72"/>
      <c r="I91" s="72"/>
      <c r="J91" s="72"/>
      <c r="K91" s="72"/>
      <c r="L91" s="72"/>
      <c r="M91" s="72"/>
      <c r="N91" s="72"/>
      <c r="O91" s="72"/>
      <c r="P91" s="72"/>
      <c r="Q91" s="72"/>
      <c r="R91" s="72"/>
      <c r="S91" s="72"/>
      <c r="T91" s="72"/>
      <c r="U91" s="72"/>
      <c r="V91" s="72"/>
      <c r="W91" s="72"/>
      <c r="X91" s="72"/>
      <c r="Y91" s="72"/>
      <c r="Z91" s="72"/>
    </row>
    <row r="92" spans="1:26" customFormat="1" ht="30.75" customHeight="1">
      <c r="A92" s="320">
        <v>87</v>
      </c>
      <c r="B92" s="359"/>
      <c r="C92" s="364"/>
      <c r="D92" s="360"/>
      <c r="E92" s="360"/>
      <c r="F92" s="365"/>
      <c r="G92" s="72"/>
      <c r="H92" s="72"/>
      <c r="I92" s="72"/>
      <c r="J92" s="72"/>
      <c r="K92" s="72"/>
      <c r="L92" s="72"/>
      <c r="M92" s="72"/>
      <c r="N92" s="72"/>
      <c r="O92" s="72"/>
      <c r="P92" s="72"/>
      <c r="Q92" s="72"/>
      <c r="R92" s="72"/>
      <c r="S92" s="72"/>
      <c r="T92" s="72"/>
      <c r="U92" s="72"/>
      <c r="V92" s="72"/>
      <c r="W92" s="72"/>
      <c r="X92" s="72"/>
      <c r="Y92" s="72"/>
      <c r="Z92" s="72"/>
    </row>
    <row r="93" spans="1:26" customFormat="1" ht="30.75" customHeight="1">
      <c r="A93" s="320">
        <v>88</v>
      </c>
      <c r="B93" s="359"/>
      <c r="C93" s="366"/>
      <c r="D93" s="360"/>
      <c r="E93" s="360"/>
      <c r="F93" s="327"/>
      <c r="G93" s="72"/>
      <c r="H93" s="72"/>
      <c r="I93" s="72"/>
      <c r="J93" s="72"/>
      <c r="K93" s="72"/>
      <c r="L93" s="72"/>
      <c r="M93" s="72"/>
      <c r="N93" s="72"/>
      <c r="O93" s="72"/>
      <c r="P93" s="72"/>
      <c r="Q93" s="72"/>
      <c r="R93" s="72"/>
      <c r="S93" s="72"/>
      <c r="T93" s="72"/>
      <c r="U93" s="72"/>
      <c r="V93" s="72"/>
      <c r="W93" s="72"/>
      <c r="X93" s="72"/>
      <c r="Y93" s="72"/>
      <c r="Z93" s="72"/>
    </row>
    <row r="94" spans="1:26" customFormat="1" ht="30.75" customHeight="1">
      <c r="A94" s="320">
        <v>89</v>
      </c>
      <c r="B94" s="359"/>
      <c r="C94" s="366"/>
      <c r="D94" s="360"/>
      <c r="E94" s="360"/>
      <c r="F94" s="327"/>
      <c r="G94" s="72"/>
      <c r="H94" s="72"/>
      <c r="I94" s="72"/>
      <c r="J94" s="72"/>
      <c r="K94" s="72"/>
      <c r="L94" s="72"/>
      <c r="M94" s="72"/>
      <c r="N94" s="72"/>
      <c r="O94" s="72"/>
      <c r="P94" s="72"/>
      <c r="Q94" s="72"/>
      <c r="R94" s="72"/>
      <c r="S94" s="72"/>
      <c r="T94" s="72"/>
      <c r="U94" s="72"/>
      <c r="V94" s="72"/>
      <c r="W94" s="72"/>
      <c r="X94" s="72"/>
      <c r="Y94" s="72"/>
      <c r="Z94" s="72"/>
    </row>
    <row r="95" spans="1:26" customFormat="1" ht="30.75" customHeight="1">
      <c r="A95" s="320">
        <v>90</v>
      </c>
      <c r="B95" s="359"/>
      <c r="C95" s="366"/>
      <c r="D95" s="360"/>
      <c r="E95" s="360"/>
      <c r="F95" s="327"/>
      <c r="G95" s="72"/>
      <c r="H95" s="72"/>
      <c r="I95" s="72"/>
      <c r="J95" s="72"/>
      <c r="K95" s="72"/>
      <c r="L95" s="72"/>
      <c r="M95" s="72"/>
      <c r="N95" s="72"/>
      <c r="O95" s="72"/>
      <c r="P95" s="72"/>
      <c r="Q95" s="72"/>
      <c r="R95" s="72"/>
      <c r="S95" s="72"/>
      <c r="T95" s="72"/>
      <c r="U95" s="72"/>
      <c r="V95" s="72"/>
      <c r="W95" s="72"/>
      <c r="X95" s="72"/>
      <c r="Y95" s="72"/>
      <c r="Z95" s="72"/>
    </row>
    <row r="96" spans="1:26" customFormat="1" ht="30.75" customHeight="1">
      <c r="A96" s="320">
        <v>91</v>
      </c>
      <c r="B96" s="359"/>
      <c r="C96" s="359"/>
      <c r="D96" s="360"/>
      <c r="E96" s="360"/>
      <c r="F96" s="323"/>
      <c r="G96" s="72"/>
      <c r="H96" s="72"/>
      <c r="I96" s="72"/>
      <c r="J96" s="72"/>
      <c r="K96" s="72"/>
      <c r="L96" s="72"/>
      <c r="M96" s="72"/>
      <c r="N96" s="72"/>
      <c r="O96" s="72"/>
      <c r="P96" s="72"/>
      <c r="Q96" s="72"/>
      <c r="R96" s="72"/>
      <c r="S96" s="72"/>
      <c r="T96" s="72"/>
      <c r="U96" s="72"/>
      <c r="V96" s="72"/>
      <c r="W96" s="72"/>
      <c r="X96" s="72"/>
      <c r="Y96" s="72"/>
      <c r="Z96" s="72"/>
    </row>
    <row r="97" spans="1:26" customFormat="1" ht="30.75" customHeight="1">
      <c r="A97" s="320">
        <v>92</v>
      </c>
      <c r="B97" s="359"/>
      <c r="C97" s="359"/>
      <c r="D97" s="360"/>
      <c r="E97" s="360"/>
      <c r="F97" s="323"/>
      <c r="G97" s="72"/>
      <c r="H97" s="72"/>
      <c r="I97" s="72"/>
      <c r="J97" s="72"/>
      <c r="K97" s="72"/>
      <c r="L97" s="72"/>
      <c r="M97" s="72"/>
      <c r="N97" s="72"/>
      <c r="O97" s="72"/>
      <c r="P97" s="72"/>
      <c r="Q97" s="72"/>
      <c r="R97" s="72"/>
      <c r="S97" s="72"/>
      <c r="T97" s="72"/>
      <c r="U97" s="72"/>
      <c r="V97" s="72"/>
      <c r="W97" s="72"/>
      <c r="X97" s="72"/>
      <c r="Y97" s="72"/>
      <c r="Z97" s="72"/>
    </row>
    <row r="98" spans="1:26" customFormat="1" ht="30.75" customHeight="1">
      <c r="A98" s="320">
        <v>93</v>
      </c>
      <c r="B98" s="359"/>
      <c r="C98" s="361"/>
      <c r="D98" s="360"/>
      <c r="E98" s="360"/>
      <c r="F98" s="323"/>
      <c r="G98" s="72"/>
      <c r="H98" s="72"/>
      <c r="I98" s="72"/>
      <c r="J98" s="72"/>
      <c r="K98" s="72"/>
      <c r="L98" s="72"/>
      <c r="M98" s="72"/>
      <c r="N98" s="72"/>
      <c r="O98" s="72"/>
      <c r="P98" s="72"/>
      <c r="Q98" s="72"/>
      <c r="R98" s="72"/>
      <c r="S98" s="72"/>
      <c r="T98" s="72"/>
      <c r="U98" s="72"/>
      <c r="V98" s="72"/>
      <c r="W98" s="72"/>
      <c r="X98" s="72"/>
      <c r="Y98" s="72"/>
      <c r="Z98" s="72"/>
    </row>
    <row r="99" spans="1:26" customFormat="1" ht="30.75" customHeight="1">
      <c r="A99" s="320">
        <v>94</v>
      </c>
      <c r="B99" s="359"/>
      <c r="C99" s="362"/>
      <c r="D99" s="360"/>
      <c r="E99" s="360"/>
      <c r="F99" s="363"/>
      <c r="G99" s="72"/>
      <c r="H99" s="72"/>
      <c r="I99" s="72"/>
      <c r="J99" s="72"/>
      <c r="K99" s="72"/>
      <c r="L99" s="72"/>
      <c r="M99" s="72"/>
      <c r="N99" s="72"/>
      <c r="O99" s="72"/>
      <c r="P99" s="72"/>
      <c r="Q99" s="72"/>
      <c r="R99" s="72"/>
      <c r="S99" s="72"/>
      <c r="T99" s="72"/>
      <c r="U99" s="72"/>
      <c r="V99" s="72"/>
      <c r="W99" s="72"/>
      <c r="X99" s="72"/>
      <c r="Y99" s="72"/>
      <c r="Z99" s="72"/>
    </row>
    <row r="100" spans="1:26" customFormat="1" ht="30.75" customHeight="1">
      <c r="A100" s="320">
        <v>95</v>
      </c>
      <c r="B100" s="359"/>
      <c r="C100" s="364"/>
      <c r="D100" s="360"/>
      <c r="E100" s="360"/>
      <c r="F100" s="365"/>
      <c r="G100" s="72"/>
      <c r="H100" s="72"/>
      <c r="I100" s="72"/>
      <c r="J100" s="72"/>
      <c r="K100" s="72"/>
      <c r="L100" s="72"/>
      <c r="M100" s="72"/>
      <c r="N100" s="72"/>
      <c r="O100" s="72"/>
      <c r="P100" s="72"/>
      <c r="Q100" s="72"/>
      <c r="R100" s="72"/>
      <c r="S100" s="72"/>
      <c r="T100" s="72"/>
      <c r="U100" s="72"/>
      <c r="V100" s="72"/>
      <c r="W100" s="72"/>
      <c r="X100" s="72"/>
      <c r="Y100" s="72"/>
      <c r="Z100" s="72"/>
    </row>
    <row r="101" spans="1:26" customFormat="1" ht="30.75" customHeight="1">
      <c r="A101" s="320">
        <v>96</v>
      </c>
      <c r="B101" s="359"/>
      <c r="C101" s="364"/>
      <c r="D101" s="360"/>
      <c r="E101" s="360"/>
      <c r="F101" s="365"/>
      <c r="G101" s="72"/>
      <c r="H101" s="72"/>
      <c r="I101" s="72"/>
      <c r="J101" s="72"/>
      <c r="K101" s="72"/>
      <c r="L101" s="72"/>
      <c r="M101" s="72"/>
      <c r="N101" s="72"/>
      <c r="O101" s="72"/>
      <c r="P101" s="72"/>
      <c r="Q101" s="72"/>
      <c r="R101" s="72"/>
      <c r="S101" s="72"/>
      <c r="T101" s="72"/>
      <c r="U101" s="72"/>
      <c r="V101" s="72"/>
      <c r="W101" s="72"/>
      <c r="X101" s="72"/>
      <c r="Y101" s="72"/>
      <c r="Z101" s="72"/>
    </row>
    <row r="102" spans="1:26" customFormat="1" ht="30.75" customHeight="1">
      <c r="A102" s="320">
        <v>97</v>
      </c>
      <c r="B102" s="359"/>
      <c r="C102" s="366"/>
      <c r="D102" s="360"/>
      <c r="E102" s="360"/>
      <c r="F102" s="327"/>
      <c r="G102" s="72"/>
      <c r="H102" s="72"/>
      <c r="I102" s="72"/>
      <c r="J102" s="72"/>
      <c r="K102" s="72"/>
      <c r="L102" s="72"/>
      <c r="M102" s="72"/>
      <c r="N102" s="72"/>
      <c r="O102" s="72"/>
      <c r="P102" s="72"/>
      <c r="Q102" s="72"/>
      <c r="R102" s="72"/>
      <c r="S102" s="72"/>
      <c r="T102" s="72"/>
      <c r="U102" s="72"/>
      <c r="V102" s="72"/>
      <c r="W102" s="72"/>
      <c r="X102" s="72"/>
      <c r="Y102" s="72"/>
      <c r="Z102" s="72"/>
    </row>
    <row r="103" spans="1:26" customFormat="1" ht="30.75" customHeight="1">
      <c r="A103" s="320">
        <v>98</v>
      </c>
      <c r="B103" s="359"/>
      <c r="C103" s="366"/>
      <c r="D103" s="360"/>
      <c r="E103" s="360"/>
      <c r="F103" s="327"/>
      <c r="G103" s="72"/>
      <c r="H103" s="72"/>
      <c r="I103" s="72"/>
      <c r="J103" s="72"/>
      <c r="K103" s="72"/>
      <c r="L103" s="72"/>
      <c r="M103" s="72"/>
      <c r="N103" s="72"/>
      <c r="O103" s="72"/>
      <c r="P103" s="72"/>
      <c r="Q103" s="72"/>
      <c r="R103" s="72"/>
      <c r="S103" s="72"/>
      <c r="T103" s="72"/>
      <c r="U103" s="72"/>
      <c r="V103" s="72"/>
      <c r="W103" s="72"/>
      <c r="X103" s="72"/>
      <c r="Y103" s="72"/>
      <c r="Z103" s="72"/>
    </row>
    <row r="104" spans="1:26" customFormat="1" ht="30.75" customHeight="1">
      <c r="A104" s="320">
        <v>99</v>
      </c>
      <c r="B104" s="359"/>
      <c r="C104" s="366"/>
      <c r="D104" s="360"/>
      <c r="E104" s="360"/>
      <c r="F104" s="327"/>
      <c r="G104" s="72"/>
      <c r="H104" s="72"/>
      <c r="I104" s="72"/>
      <c r="J104" s="72"/>
      <c r="K104" s="72"/>
      <c r="L104" s="72"/>
      <c r="M104" s="72"/>
      <c r="N104" s="72"/>
      <c r="O104" s="72"/>
      <c r="P104" s="72"/>
      <c r="Q104" s="72"/>
      <c r="R104" s="72"/>
      <c r="S104" s="72"/>
      <c r="T104" s="72"/>
      <c r="U104" s="72"/>
      <c r="V104" s="72"/>
      <c r="W104" s="72"/>
      <c r="X104" s="72"/>
      <c r="Y104" s="72"/>
      <c r="Z104" s="72"/>
    </row>
    <row r="105" spans="1:26" customFormat="1" ht="30.75" customHeight="1">
      <c r="A105" s="358">
        <v>100</v>
      </c>
      <c r="B105" s="359"/>
      <c r="C105" s="359"/>
      <c r="D105" s="360"/>
      <c r="E105" s="360"/>
      <c r="F105" s="323"/>
      <c r="G105" s="72"/>
      <c r="H105" s="72"/>
      <c r="I105" s="72"/>
      <c r="J105" s="72"/>
      <c r="K105" s="72"/>
      <c r="L105" s="72"/>
      <c r="M105" s="72"/>
      <c r="N105" s="72"/>
      <c r="O105" s="72"/>
      <c r="P105" s="72"/>
      <c r="Q105" s="72"/>
      <c r="R105" s="72"/>
      <c r="S105" s="72"/>
      <c r="T105" s="72"/>
      <c r="U105" s="72"/>
      <c r="V105" s="72"/>
      <c r="W105" s="72"/>
      <c r="X105" s="72"/>
      <c r="Y105" s="72"/>
      <c r="Z105" s="72"/>
    </row>
    <row r="106" spans="1:26" customFormat="1" ht="30.75" customHeight="1">
      <c r="A106" s="358">
        <v>101</v>
      </c>
      <c r="B106" s="359"/>
      <c r="C106" s="359"/>
      <c r="D106" s="360"/>
      <c r="E106" s="360"/>
      <c r="F106" s="323"/>
      <c r="G106" s="72"/>
      <c r="H106" s="72"/>
      <c r="I106" s="72"/>
      <c r="J106" s="72"/>
      <c r="K106" s="72"/>
      <c r="L106" s="72"/>
      <c r="M106" s="72"/>
      <c r="N106" s="72"/>
      <c r="O106" s="72"/>
      <c r="P106" s="72"/>
      <c r="Q106" s="72"/>
      <c r="R106" s="72"/>
      <c r="S106" s="72"/>
      <c r="T106" s="72"/>
      <c r="U106" s="72"/>
      <c r="V106" s="72"/>
      <c r="W106" s="72"/>
      <c r="X106" s="72"/>
      <c r="Y106" s="72"/>
      <c r="Z106" s="72"/>
    </row>
    <row r="107" spans="1:26" ht="30.75" customHeight="1">
      <c r="A107" s="358">
        <v>102</v>
      </c>
      <c r="B107" s="359"/>
      <c r="C107" s="359"/>
      <c r="D107" s="360"/>
      <c r="E107" s="360"/>
      <c r="F107" s="323"/>
    </row>
    <row r="108" spans="1:26" ht="30.75" customHeight="1">
      <c r="A108" s="358">
        <v>103</v>
      </c>
      <c r="B108" s="359"/>
      <c r="C108" s="359"/>
      <c r="D108" s="360"/>
      <c r="E108" s="360"/>
      <c r="F108" s="323"/>
    </row>
    <row r="109" spans="1:26" ht="30.75" customHeight="1">
      <c r="A109" s="358">
        <v>104</v>
      </c>
      <c r="B109" s="359"/>
      <c r="C109" s="359"/>
      <c r="D109" s="360"/>
      <c r="E109" s="360"/>
      <c r="F109" s="323"/>
    </row>
    <row r="110" spans="1:26" ht="30.75" customHeight="1">
      <c r="A110" s="358">
        <v>105</v>
      </c>
      <c r="B110" s="359"/>
      <c r="C110" s="359"/>
      <c r="D110" s="360"/>
      <c r="E110" s="360"/>
      <c r="F110" s="323"/>
    </row>
    <row r="111" spans="1:26" ht="30.75" customHeight="1">
      <c r="A111" s="358">
        <v>106</v>
      </c>
      <c r="B111" s="359"/>
      <c r="C111" s="359"/>
      <c r="D111" s="360"/>
      <c r="E111" s="360"/>
      <c r="F111" s="323"/>
    </row>
    <row r="112" spans="1:26" ht="30.75" customHeight="1">
      <c r="A112" s="358">
        <v>107</v>
      </c>
      <c r="B112" s="359"/>
      <c r="C112" s="359"/>
      <c r="D112" s="360"/>
      <c r="E112" s="360"/>
      <c r="F112" s="323"/>
    </row>
    <row r="113" spans="1:6" ht="30.75" customHeight="1">
      <c r="A113" s="358">
        <v>108</v>
      </c>
      <c r="B113" s="359"/>
      <c r="C113" s="359"/>
      <c r="D113" s="360"/>
      <c r="E113" s="360"/>
      <c r="F113" s="323"/>
    </row>
    <row r="114" spans="1:6" ht="30.75" customHeight="1">
      <c r="A114" s="358">
        <v>109</v>
      </c>
      <c r="B114" s="359"/>
      <c r="C114" s="359"/>
      <c r="D114" s="360"/>
      <c r="E114" s="360"/>
      <c r="F114" s="323"/>
    </row>
    <row r="115" spans="1:6" ht="30.75" customHeight="1">
      <c r="A115" s="358">
        <v>110</v>
      </c>
      <c r="B115" s="359"/>
      <c r="C115" s="359"/>
      <c r="D115" s="360"/>
      <c r="E115" s="360"/>
      <c r="F115" s="323"/>
    </row>
    <row r="116" spans="1:6" ht="30.75" customHeight="1">
      <c r="A116" s="358">
        <v>111</v>
      </c>
      <c r="B116" s="359"/>
      <c r="C116" s="359"/>
      <c r="D116" s="360"/>
      <c r="E116" s="360"/>
      <c r="F116" s="323"/>
    </row>
    <row r="117" spans="1:6" ht="30.75" customHeight="1">
      <c r="A117" s="358">
        <v>112</v>
      </c>
      <c r="B117" s="359"/>
      <c r="C117" s="359"/>
      <c r="D117" s="360"/>
      <c r="E117" s="360"/>
      <c r="F117" s="323"/>
    </row>
    <row r="118" spans="1:6" ht="30.75" customHeight="1">
      <c r="A118" s="358">
        <v>113</v>
      </c>
      <c r="B118" s="359"/>
      <c r="C118" s="359"/>
      <c r="D118" s="360"/>
      <c r="E118" s="360"/>
      <c r="F118" s="323"/>
    </row>
    <row r="119" spans="1:6" ht="30.75" customHeight="1">
      <c r="A119" s="358">
        <v>114</v>
      </c>
      <c r="B119" s="359"/>
      <c r="C119" s="359"/>
      <c r="D119" s="360"/>
      <c r="E119" s="360"/>
      <c r="F119" s="323"/>
    </row>
    <row r="120" spans="1:6" ht="30.75" customHeight="1">
      <c r="A120" s="358">
        <v>115</v>
      </c>
      <c r="B120" s="359"/>
      <c r="C120" s="359"/>
      <c r="D120" s="360"/>
      <c r="E120" s="360"/>
      <c r="F120" s="323"/>
    </row>
    <row r="121" spans="1:6" ht="30.75" customHeight="1">
      <c r="A121" s="358">
        <v>116</v>
      </c>
      <c r="B121" s="359"/>
      <c r="C121" s="359"/>
      <c r="D121" s="360"/>
      <c r="E121" s="360"/>
      <c r="F121" s="323"/>
    </row>
    <row r="122" spans="1:6" ht="30.75" customHeight="1">
      <c r="A122" s="358">
        <v>117</v>
      </c>
      <c r="B122" s="359"/>
      <c r="C122" s="359"/>
      <c r="D122" s="360"/>
      <c r="E122" s="360"/>
      <c r="F122" s="323"/>
    </row>
    <row r="123" spans="1:6" ht="30.75" customHeight="1">
      <c r="A123" s="358">
        <v>118</v>
      </c>
      <c r="B123" s="359"/>
      <c r="C123" s="359"/>
      <c r="D123" s="360"/>
      <c r="E123" s="360"/>
      <c r="F123" s="323"/>
    </row>
    <row r="124" spans="1:6" ht="30.75" customHeight="1">
      <c r="A124" s="358">
        <v>119</v>
      </c>
      <c r="B124" s="359"/>
      <c r="C124" s="359"/>
      <c r="D124" s="360"/>
      <c r="E124" s="360"/>
      <c r="F124" s="323"/>
    </row>
    <row r="125" spans="1:6" ht="30.75" customHeight="1">
      <c r="A125" s="358">
        <v>120</v>
      </c>
      <c r="B125" s="359"/>
      <c r="C125" s="359"/>
      <c r="D125" s="360"/>
      <c r="E125" s="360"/>
      <c r="F125" s="323"/>
    </row>
    <row r="126" spans="1:6" ht="30.75" customHeight="1">
      <c r="A126" s="358">
        <v>121</v>
      </c>
      <c r="B126" s="359"/>
      <c r="C126" s="359"/>
      <c r="D126" s="360"/>
      <c r="E126" s="360"/>
      <c r="F126" s="323"/>
    </row>
    <row r="127" spans="1:6" ht="30.75" customHeight="1">
      <c r="A127" s="358">
        <v>122</v>
      </c>
      <c r="B127" s="359"/>
      <c r="C127" s="359"/>
      <c r="D127" s="360"/>
      <c r="E127" s="360"/>
      <c r="F127" s="323"/>
    </row>
    <row r="128" spans="1:6" ht="30.75" customHeight="1">
      <c r="A128" s="358">
        <v>123</v>
      </c>
      <c r="B128" s="359"/>
      <c r="C128" s="359"/>
      <c r="D128" s="360"/>
      <c r="E128" s="360"/>
      <c r="F128" s="323"/>
    </row>
    <row r="129" spans="1:6" ht="30.75" customHeight="1">
      <c r="A129" s="358">
        <v>124</v>
      </c>
      <c r="B129" s="359"/>
      <c r="C129" s="359"/>
      <c r="D129" s="360"/>
      <c r="E129" s="360"/>
      <c r="F129" s="323"/>
    </row>
    <row r="130" spans="1:6" ht="30.75" customHeight="1">
      <c r="A130" s="358">
        <v>125</v>
      </c>
      <c r="B130" s="359"/>
      <c r="C130" s="359"/>
      <c r="D130" s="360"/>
      <c r="E130" s="360"/>
      <c r="F130" s="323"/>
    </row>
    <row r="131" spans="1:6" ht="30.75" customHeight="1">
      <c r="A131" s="358">
        <v>126</v>
      </c>
      <c r="B131" s="359"/>
      <c r="C131" s="359"/>
      <c r="D131" s="360"/>
      <c r="E131" s="360"/>
      <c r="F131" s="323"/>
    </row>
    <row r="132" spans="1:6" ht="30.75" customHeight="1">
      <c r="A132" s="358">
        <v>127</v>
      </c>
      <c r="B132" s="359"/>
      <c r="C132" s="359"/>
      <c r="D132" s="360"/>
      <c r="E132" s="360"/>
      <c r="F132" s="323"/>
    </row>
    <row r="133" spans="1:6" ht="30.75" customHeight="1">
      <c r="A133" s="358">
        <v>128</v>
      </c>
      <c r="B133" s="359"/>
      <c r="C133" s="359"/>
      <c r="D133" s="360"/>
      <c r="E133" s="360"/>
      <c r="F133" s="323"/>
    </row>
    <row r="134" spans="1:6" ht="30.75" customHeight="1">
      <c r="A134" s="358">
        <v>129</v>
      </c>
      <c r="B134" s="359"/>
      <c r="C134" s="359"/>
      <c r="D134" s="360"/>
      <c r="E134" s="360"/>
      <c r="F134" s="323"/>
    </row>
    <row r="135" spans="1:6" ht="30.75" customHeight="1">
      <c r="A135" s="358">
        <v>130</v>
      </c>
      <c r="B135" s="359"/>
      <c r="C135" s="359"/>
      <c r="D135" s="360"/>
      <c r="E135" s="360"/>
      <c r="F135" s="323"/>
    </row>
    <row r="136" spans="1:6" ht="30.75" customHeight="1">
      <c r="A136" s="358">
        <v>131</v>
      </c>
      <c r="B136" s="359"/>
      <c r="C136" s="359"/>
      <c r="D136" s="360"/>
      <c r="E136" s="360"/>
      <c r="F136" s="323"/>
    </row>
    <row r="137" spans="1:6" ht="30.75" customHeight="1">
      <c r="A137" s="358">
        <v>132</v>
      </c>
      <c r="B137" s="359"/>
      <c r="C137" s="359"/>
      <c r="D137" s="360"/>
      <c r="E137" s="360"/>
      <c r="F137" s="323"/>
    </row>
    <row r="138" spans="1:6" ht="30.75" customHeight="1">
      <c r="A138" s="358">
        <v>133</v>
      </c>
      <c r="B138" s="359"/>
      <c r="C138" s="359"/>
      <c r="D138" s="360"/>
      <c r="E138" s="360"/>
      <c r="F138" s="323"/>
    </row>
    <row r="139" spans="1:6" ht="30.75" customHeight="1">
      <c r="A139" s="358">
        <v>134</v>
      </c>
      <c r="B139" s="359"/>
      <c r="C139" s="359"/>
      <c r="D139" s="360"/>
      <c r="E139" s="360"/>
      <c r="F139" s="323"/>
    </row>
    <row r="140" spans="1:6" ht="30.75" customHeight="1">
      <c r="A140" s="358">
        <v>135</v>
      </c>
      <c r="B140" s="359"/>
      <c r="C140" s="359"/>
      <c r="D140" s="360"/>
      <c r="E140" s="360"/>
      <c r="F140" s="323"/>
    </row>
    <row r="141" spans="1:6" ht="30.75" customHeight="1">
      <c r="A141" s="358">
        <v>136</v>
      </c>
      <c r="B141" s="359"/>
      <c r="C141" s="359"/>
      <c r="D141" s="360"/>
      <c r="E141" s="360"/>
      <c r="F141" s="323"/>
    </row>
    <row r="142" spans="1:6" ht="30.75" customHeight="1">
      <c r="A142" s="358">
        <v>137</v>
      </c>
      <c r="B142" s="359"/>
      <c r="C142" s="359"/>
      <c r="D142" s="360"/>
      <c r="E142" s="360"/>
      <c r="F142" s="323"/>
    </row>
    <row r="143" spans="1:6" ht="30.75" customHeight="1">
      <c r="A143" s="358">
        <v>138</v>
      </c>
      <c r="B143" s="359"/>
      <c r="C143" s="359"/>
      <c r="D143" s="360"/>
      <c r="E143" s="360"/>
      <c r="F143" s="323"/>
    </row>
    <row r="144" spans="1:6" ht="30.75" customHeight="1">
      <c r="A144" s="358">
        <v>139</v>
      </c>
      <c r="B144" s="359"/>
      <c r="C144" s="359"/>
      <c r="D144" s="360"/>
      <c r="E144" s="360"/>
      <c r="F144" s="323"/>
    </row>
    <row r="145" spans="1:6" ht="30.75" customHeight="1">
      <c r="A145" s="358">
        <v>140</v>
      </c>
      <c r="B145" s="359"/>
      <c r="C145" s="359"/>
      <c r="D145" s="360"/>
      <c r="E145" s="360"/>
      <c r="F145" s="323"/>
    </row>
    <row r="146" spans="1:6" ht="30.75" customHeight="1">
      <c r="A146" s="358">
        <v>141</v>
      </c>
      <c r="B146" s="359"/>
      <c r="C146" s="359"/>
      <c r="D146" s="360"/>
      <c r="E146" s="360"/>
      <c r="F146" s="323"/>
    </row>
    <row r="147" spans="1:6" ht="30.75" customHeight="1">
      <c r="A147" s="358">
        <v>142</v>
      </c>
      <c r="B147" s="359"/>
      <c r="C147" s="359"/>
      <c r="D147" s="360"/>
      <c r="E147" s="360"/>
      <c r="F147" s="323"/>
    </row>
    <row r="148" spans="1:6" ht="30.75" customHeight="1">
      <c r="A148" s="358">
        <v>143</v>
      </c>
      <c r="B148" s="359"/>
      <c r="C148" s="359"/>
      <c r="D148" s="360"/>
      <c r="E148" s="360"/>
      <c r="F148" s="323"/>
    </row>
    <row r="149" spans="1:6" ht="30.75" customHeight="1">
      <c r="A149" s="358">
        <v>144</v>
      </c>
      <c r="B149" s="359"/>
      <c r="C149" s="359"/>
      <c r="D149" s="360"/>
      <c r="E149" s="360"/>
      <c r="F149" s="323"/>
    </row>
    <row r="150" spans="1:6" ht="30.75" customHeight="1">
      <c r="A150" s="358">
        <v>145</v>
      </c>
      <c r="B150" s="359"/>
      <c r="C150" s="359"/>
      <c r="D150" s="360"/>
      <c r="E150" s="360"/>
      <c r="F150" s="323"/>
    </row>
    <row r="151" spans="1:6" ht="30.75" customHeight="1">
      <c r="A151" s="358">
        <v>146</v>
      </c>
      <c r="B151" s="359"/>
      <c r="C151" s="359"/>
      <c r="D151" s="360"/>
      <c r="E151" s="360"/>
      <c r="F151" s="323"/>
    </row>
    <row r="152" spans="1:6" ht="30.75" customHeight="1">
      <c r="A152" s="358">
        <v>147</v>
      </c>
      <c r="B152" s="359"/>
      <c r="C152" s="359"/>
      <c r="D152" s="360"/>
      <c r="E152" s="360"/>
      <c r="F152" s="323"/>
    </row>
    <row r="153" spans="1:6" ht="30.75" customHeight="1">
      <c r="A153" s="358">
        <v>148</v>
      </c>
      <c r="B153" s="359"/>
      <c r="C153" s="359"/>
      <c r="D153" s="360"/>
      <c r="E153" s="360"/>
      <c r="F153" s="323"/>
    </row>
    <row r="154" spans="1:6" ht="30.75" customHeight="1">
      <c r="A154" s="358">
        <v>149</v>
      </c>
      <c r="B154" s="359"/>
      <c r="C154" s="359"/>
      <c r="D154" s="360"/>
      <c r="E154" s="360"/>
      <c r="F154" s="323"/>
    </row>
    <row r="155" spans="1:6" ht="30.75" customHeight="1">
      <c r="A155" s="358">
        <v>150</v>
      </c>
      <c r="B155" s="359"/>
      <c r="C155" s="359"/>
      <c r="D155" s="360"/>
      <c r="E155" s="360"/>
      <c r="F155" s="323"/>
    </row>
    <row r="156" spans="1:6" ht="30.75" customHeight="1">
      <c r="A156" s="358">
        <v>151</v>
      </c>
      <c r="B156" s="359"/>
      <c r="C156" s="359"/>
      <c r="D156" s="360"/>
      <c r="E156" s="360"/>
      <c r="F156" s="323"/>
    </row>
    <row r="157" spans="1:6" ht="30.75" customHeight="1">
      <c r="A157" s="358">
        <v>152</v>
      </c>
      <c r="B157" s="359"/>
      <c r="C157" s="359"/>
      <c r="D157" s="360"/>
      <c r="E157" s="360"/>
      <c r="F157" s="323"/>
    </row>
    <row r="158" spans="1:6" ht="30.75" customHeight="1">
      <c r="A158" s="358">
        <v>153</v>
      </c>
      <c r="B158" s="359"/>
      <c r="C158" s="359"/>
      <c r="D158" s="360"/>
      <c r="E158" s="360"/>
      <c r="F158" s="323"/>
    </row>
    <row r="159" spans="1:6" ht="30.75" customHeight="1">
      <c r="A159" s="358">
        <v>154</v>
      </c>
      <c r="B159" s="359"/>
      <c r="C159" s="359"/>
      <c r="D159" s="360"/>
      <c r="E159" s="360"/>
      <c r="F159" s="323"/>
    </row>
    <row r="160" spans="1:6" ht="30.75" customHeight="1">
      <c r="A160" s="358">
        <v>155</v>
      </c>
      <c r="B160" s="359"/>
      <c r="C160" s="359"/>
      <c r="D160" s="360"/>
      <c r="E160" s="360"/>
      <c r="F160" s="323"/>
    </row>
    <row r="161" spans="1:6" ht="30.75" customHeight="1">
      <c r="A161" s="358">
        <v>156</v>
      </c>
      <c r="B161" s="359"/>
      <c r="C161" s="359"/>
      <c r="D161" s="360"/>
      <c r="E161" s="360"/>
      <c r="F161" s="323"/>
    </row>
    <row r="162" spans="1:6" ht="30.75" customHeight="1">
      <c r="A162" s="358">
        <v>157</v>
      </c>
      <c r="B162" s="359"/>
      <c r="C162" s="359"/>
      <c r="D162" s="360"/>
      <c r="E162" s="360"/>
      <c r="F162" s="323"/>
    </row>
    <row r="163" spans="1:6" ht="30.75" customHeight="1">
      <c r="A163" s="358">
        <v>158</v>
      </c>
      <c r="B163" s="359"/>
      <c r="C163" s="359"/>
      <c r="D163" s="360"/>
      <c r="E163" s="360"/>
      <c r="F163" s="323"/>
    </row>
    <row r="164" spans="1:6" ht="30.75" customHeight="1">
      <c r="A164" s="358">
        <v>159</v>
      </c>
      <c r="B164" s="359"/>
      <c r="C164" s="359"/>
      <c r="D164" s="360"/>
      <c r="E164" s="360"/>
      <c r="F164" s="323"/>
    </row>
    <row r="165" spans="1:6" ht="30.75" customHeight="1">
      <c r="A165" s="358">
        <v>160</v>
      </c>
      <c r="B165" s="359"/>
      <c r="C165" s="359"/>
      <c r="D165" s="360"/>
      <c r="E165" s="360"/>
      <c r="F165" s="323"/>
    </row>
    <row r="166" spans="1:6" ht="30.75" customHeight="1">
      <c r="A166" s="358">
        <v>161</v>
      </c>
      <c r="B166" s="359"/>
      <c r="C166" s="359"/>
      <c r="D166" s="360"/>
      <c r="E166" s="360"/>
      <c r="F166" s="323"/>
    </row>
    <row r="167" spans="1:6" ht="30.75" customHeight="1">
      <c r="A167" s="358">
        <v>162</v>
      </c>
      <c r="B167" s="359"/>
      <c r="C167" s="359"/>
      <c r="D167" s="360"/>
      <c r="E167" s="360"/>
      <c r="F167" s="323"/>
    </row>
    <row r="168" spans="1:6" ht="30.75" customHeight="1">
      <c r="A168" s="358">
        <v>163</v>
      </c>
      <c r="B168" s="359"/>
      <c r="C168" s="359"/>
      <c r="D168" s="360"/>
      <c r="E168" s="360"/>
      <c r="F168" s="323"/>
    </row>
    <row r="169" spans="1:6" ht="30.75" customHeight="1">
      <c r="A169" s="358">
        <v>164</v>
      </c>
      <c r="B169" s="359"/>
      <c r="C169" s="359"/>
      <c r="D169" s="360"/>
      <c r="E169" s="360"/>
      <c r="F169" s="323"/>
    </row>
    <row r="170" spans="1:6" ht="30.75" customHeight="1">
      <c r="A170" s="358">
        <v>165</v>
      </c>
      <c r="B170" s="359"/>
      <c r="C170" s="359"/>
      <c r="D170" s="360"/>
      <c r="E170" s="360"/>
      <c r="F170" s="323"/>
    </row>
    <row r="171" spans="1:6" ht="30.75" customHeight="1">
      <c r="A171" s="358">
        <v>166</v>
      </c>
      <c r="B171" s="359"/>
      <c r="C171" s="359"/>
      <c r="D171" s="360"/>
      <c r="E171" s="360"/>
      <c r="F171" s="323"/>
    </row>
    <row r="172" spans="1:6" ht="30.75" customHeight="1">
      <c r="A172" s="358">
        <v>167</v>
      </c>
      <c r="B172" s="359"/>
      <c r="C172" s="359"/>
      <c r="D172" s="360"/>
      <c r="E172" s="360"/>
      <c r="F172" s="323"/>
    </row>
    <row r="173" spans="1:6" ht="30.75" customHeight="1">
      <c r="A173" s="358">
        <v>168</v>
      </c>
      <c r="B173" s="359"/>
      <c r="C173" s="359"/>
      <c r="D173" s="360"/>
      <c r="E173" s="360"/>
      <c r="F173" s="323"/>
    </row>
    <row r="174" spans="1:6" ht="30.75" customHeight="1">
      <c r="A174" s="358">
        <v>169</v>
      </c>
      <c r="B174" s="359"/>
      <c r="C174" s="359"/>
      <c r="D174" s="360"/>
      <c r="E174" s="360"/>
      <c r="F174" s="323"/>
    </row>
    <row r="175" spans="1:6" ht="30.75" customHeight="1">
      <c r="A175" s="358">
        <v>170</v>
      </c>
      <c r="B175" s="359"/>
      <c r="C175" s="359"/>
      <c r="D175" s="360"/>
      <c r="E175" s="360"/>
      <c r="F175" s="323"/>
    </row>
    <row r="176" spans="1:6" ht="30.75" customHeight="1">
      <c r="A176" s="358">
        <v>171</v>
      </c>
      <c r="B176" s="359"/>
      <c r="C176" s="359"/>
      <c r="D176" s="360"/>
      <c r="E176" s="360"/>
      <c r="F176" s="323"/>
    </row>
    <row r="177" spans="1:6" ht="30.75" customHeight="1">
      <c r="A177" s="358">
        <v>172</v>
      </c>
      <c r="B177" s="359"/>
      <c r="C177" s="359"/>
      <c r="D177" s="360"/>
      <c r="E177" s="360"/>
      <c r="F177" s="323"/>
    </row>
    <row r="178" spans="1:6" ht="30.75" customHeight="1">
      <c r="A178" s="358">
        <v>173</v>
      </c>
      <c r="B178" s="359"/>
      <c r="C178" s="359"/>
      <c r="D178" s="360"/>
      <c r="E178" s="360"/>
      <c r="F178" s="323"/>
    </row>
    <row r="179" spans="1:6" ht="30.75" customHeight="1">
      <c r="A179" s="358">
        <v>174</v>
      </c>
      <c r="B179" s="359"/>
      <c r="C179" s="359"/>
      <c r="D179" s="360"/>
      <c r="E179" s="360"/>
      <c r="F179" s="323"/>
    </row>
    <row r="180" spans="1:6" ht="30.75" customHeight="1">
      <c r="A180" s="358">
        <v>175</v>
      </c>
      <c r="B180" s="359"/>
      <c r="C180" s="359"/>
      <c r="D180" s="360"/>
      <c r="E180" s="360"/>
      <c r="F180" s="323"/>
    </row>
    <row r="181" spans="1:6" ht="30.75" customHeight="1">
      <c r="A181" s="358">
        <v>176</v>
      </c>
      <c r="B181" s="359"/>
      <c r="C181" s="359"/>
      <c r="D181" s="360"/>
      <c r="E181" s="360"/>
      <c r="F181" s="323"/>
    </row>
    <row r="182" spans="1:6" ht="30.75" customHeight="1">
      <c r="A182" s="358">
        <v>177</v>
      </c>
      <c r="B182" s="359"/>
      <c r="C182" s="359"/>
      <c r="D182" s="360"/>
      <c r="E182" s="360"/>
      <c r="F182" s="323"/>
    </row>
    <row r="183" spans="1:6" ht="30.75" customHeight="1">
      <c r="A183" s="358">
        <v>178</v>
      </c>
      <c r="B183" s="359"/>
      <c r="C183" s="359"/>
      <c r="D183" s="360"/>
      <c r="E183" s="360"/>
      <c r="F183" s="323"/>
    </row>
    <row r="184" spans="1:6" ht="30.75" customHeight="1">
      <c r="A184" s="358">
        <v>179</v>
      </c>
      <c r="B184" s="359"/>
      <c r="C184" s="359"/>
      <c r="D184" s="360"/>
      <c r="E184" s="360"/>
      <c r="F184" s="323"/>
    </row>
    <row r="185" spans="1:6" ht="30.75" customHeight="1">
      <c r="A185" s="358">
        <v>180</v>
      </c>
      <c r="B185" s="359"/>
      <c r="C185" s="359"/>
      <c r="D185" s="360"/>
      <c r="E185" s="360"/>
      <c r="F185" s="323"/>
    </row>
    <row r="186" spans="1:6" ht="30.75" customHeight="1">
      <c r="A186" s="358">
        <v>181</v>
      </c>
      <c r="B186" s="359"/>
      <c r="C186" s="359"/>
      <c r="D186" s="360"/>
      <c r="E186" s="360"/>
      <c r="F186" s="323"/>
    </row>
    <row r="187" spans="1:6" ht="30.75" customHeight="1">
      <c r="A187" s="358">
        <v>182</v>
      </c>
      <c r="B187" s="359"/>
      <c r="C187" s="359"/>
      <c r="D187" s="360"/>
      <c r="E187" s="360"/>
      <c r="F187" s="323"/>
    </row>
    <row r="188" spans="1:6" ht="30.75" customHeight="1">
      <c r="A188" s="358">
        <v>183</v>
      </c>
      <c r="B188" s="359"/>
      <c r="C188" s="359"/>
      <c r="D188" s="360"/>
      <c r="E188" s="360"/>
      <c r="F188" s="323"/>
    </row>
    <row r="189" spans="1:6" ht="30.75" customHeight="1">
      <c r="A189" s="358">
        <v>184</v>
      </c>
      <c r="B189" s="359"/>
      <c r="C189" s="359"/>
      <c r="D189" s="360"/>
      <c r="E189" s="360"/>
      <c r="F189" s="323"/>
    </row>
    <row r="190" spans="1:6" ht="30.75" customHeight="1">
      <c r="A190" s="358">
        <v>185</v>
      </c>
      <c r="B190" s="359"/>
      <c r="C190" s="359"/>
      <c r="D190" s="360"/>
      <c r="E190" s="360"/>
      <c r="F190" s="323"/>
    </row>
    <row r="191" spans="1:6" ht="30.75" customHeight="1">
      <c r="A191" s="358">
        <v>186</v>
      </c>
      <c r="B191" s="359"/>
      <c r="C191" s="359"/>
      <c r="D191" s="360"/>
      <c r="E191" s="360"/>
      <c r="F191" s="323"/>
    </row>
    <row r="192" spans="1:6" ht="30.75" customHeight="1">
      <c r="A192" s="358">
        <v>187</v>
      </c>
      <c r="B192" s="359"/>
      <c r="C192" s="359"/>
      <c r="D192" s="360"/>
      <c r="E192" s="360"/>
      <c r="F192" s="323"/>
    </row>
    <row r="193" spans="1:6" ht="30.75" customHeight="1">
      <c r="A193" s="358">
        <v>188</v>
      </c>
      <c r="B193" s="359"/>
      <c r="C193" s="359"/>
      <c r="D193" s="360"/>
      <c r="E193" s="360"/>
      <c r="F193" s="323"/>
    </row>
    <row r="194" spans="1:6" ht="30.75" customHeight="1">
      <c r="A194" s="358">
        <v>189</v>
      </c>
      <c r="B194" s="359"/>
      <c r="C194" s="359"/>
      <c r="D194" s="360"/>
      <c r="E194" s="360"/>
      <c r="F194" s="323"/>
    </row>
    <row r="195" spans="1:6" ht="30.75" customHeight="1">
      <c r="A195" s="358">
        <v>190</v>
      </c>
      <c r="B195" s="359"/>
      <c r="C195" s="359"/>
      <c r="D195" s="360"/>
      <c r="E195" s="360"/>
      <c r="F195" s="323"/>
    </row>
    <row r="196" spans="1:6" ht="30.75" customHeight="1">
      <c r="A196" s="358">
        <v>191</v>
      </c>
      <c r="B196" s="359"/>
      <c r="C196" s="359"/>
      <c r="D196" s="360"/>
      <c r="E196" s="360"/>
      <c r="F196" s="323"/>
    </row>
    <row r="197" spans="1:6" ht="30.75" customHeight="1">
      <c r="A197" s="358">
        <v>192</v>
      </c>
      <c r="B197" s="359"/>
      <c r="C197" s="359"/>
      <c r="D197" s="360"/>
      <c r="E197" s="360"/>
      <c r="F197" s="323"/>
    </row>
    <row r="198" spans="1:6" ht="30.75" customHeight="1">
      <c r="A198" s="358">
        <v>193</v>
      </c>
      <c r="B198" s="359"/>
      <c r="C198" s="359"/>
      <c r="D198" s="360"/>
      <c r="E198" s="360"/>
      <c r="F198" s="323"/>
    </row>
    <row r="199" spans="1:6" ht="30.75" customHeight="1">
      <c r="A199" s="358">
        <v>194</v>
      </c>
      <c r="B199" s="359"/>
      <c r="C199" s="359"/>
      <c r="D199" s="360"/>
      <c r="E199" s="360"/>
      <c r="F199" s="323"/>
    </row>
    <row r="200" spans="1:6" ht="30.75" customHeight="1">
      <c r="A200" s="358">
        <v>195</v>
      </c>
      <c r="B200" s="359"/>
      <c r="C200" s="359"/>
      <c r="D200" s="360"/>
      <c r="E200" s="360"/>
      <c r="F200" s="323"/>
    </row>
    <row r="201" spans="1:6" ht="30.75" customHeight="1">
      <c r="A201" s="358">
        <v>196</v>
      </c>
      <c r="B201" s="359"/>
      <c r="C201" s="359"/>
      <c r="D201" s="360"/>
      <c r="E201" s="360"/>
      <c r="F201" s="323"/>
    </row>
    <row r="202" spans="1:6" ht="30.75" customHeight="1">
      <c r="A202" s="358">
        <v>197</v>
      </c>
      <c r="B202" s="359"/>
      <c r="C202" s="359"/>
      <c r="D202" s="360"/>
      <c r="E202" s="360"/>
      <c r="F202" s="323"/>
    </row>
    <row r="203" spans="1:6" ht="30.75" customHeight="1">
      <c r="A203" s="358">
        <v>198</v>
      </c>
      <c r="B203" s="359"/>
      <c r="C203" s="359"/>
      <c r="D203" s="360"/>
      <c r="E203" s="360"/>
      <c r="F203" s="323"/>
    </row>
    <row r="204" spans="1:6" ht="30.75" customHeight="1">
      <c r="A204" s="358">
        <v>199</v>
      </c>
      <c r="B204" s="359"/>
      <c r="C204" s="359"/>
      <c r="D204" s="360"/>
      <c r="E204" s="360"/>
      <c r="F204" s="323"/>
    </row>
    <row r="205" spans="1:6" ht="30.75" customHeight="1">
      <c r="A205" s="358">
        <v>200</v>
      </c>
      <c r="B205" s="359"/>
      <c r="C205" s="359"/>
      <c r="D205" s="360"/>
      <c r="E205" s="360"/>
      <c r="F205" s="323"/>
    </row>
    <row r="206" spans="1:6" ht="30.75" customHeight="1">
      <c r="A206" s="358">
        <v>201</v>
      </c>
      <c r="B206" s="359"/>
      <c r="C206" s="359"/>
      <c r="D206" s="360"/>
      <c r="E206" s="360"/>
      <c r="F206" s="323"/>
    </row>
    <row r="207" spans="1:6" ht="30.75" customHeight="1">
      <c r="A207" s="358">
        <v>202</v>
      </c>
      <c r="B207" s="359"/>
      <c r="C207" s="359"/>
      <c r="D207" s="360"/>
      <c r="E207" s="360"/>
      <c r="F207" s="323"/>
    </row>
    <row r="208" spans="1:6" ht="30.75" customHeight="1">
      <c r="A208" s="358">
        <v>203</v>
      </c>
      <c r="B208" s="359"/>
      <c r="C208" s="359"/>
      <c r="D208" s="360"/>
      <c r="E208" s="360"/>
      <c r="F208" s="323"/>
    </row>
  </sheetData>
  <sheetProtection algorithmName="SHA-512" hashValue="IullIlEGSUjqCAFtEceay/csw3NELPHB6kihoxsgz/CuUhLa7kpfUgpljFTn5O6JOBTCjxxCxKSL5BYHcGtp5A==" saltValue="XkLeKMM1vUkrCw9Ua0lVqQ==" spinCount="100000" sheet="1" objects="1" scenarios="1"/>
  <protectedRanges>
    <protectedRange sqref="B6:F208" name="Tabel 6a"/>
  </protectedRanges>
  <mergeCells count="2">
    <mergeCell ref="H6:M6"/>
    <mergeCell ref="H7:L7"/>
  </mergeCells>
  <dataValidations count="1">
    <dataValidation type="decimal" operator="greaterThanOrEqual" allowBlank="1" showDropDown="1" showInputMessage="1" showErrorMessage="1" prompt="Input yang dimasukkan harus dalam bentuk angka" sqref="F6:F208" xr:uid="{BFDB9892-F527-402E-AAF7-DAC12668795F}">
      <formula1>0</formula1>
    </dataValidation>
  </dataValidations>
  <hyperlinks>
    <hyperlink ref="G1" location="'Daftar Tabel'!A1" display="&lt;&lt;&lt; Daftar Tabel" xr:uid="{00000000-0004-0000-1E00-000000000000}"/>
  </hyperlinks>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G8"/>
  <sheetViews>
    <sheetView zoomScaleNormal="100" workbookViewId="0">
      <pane xSplit="1" ySplit="5" topLeftCell="B6" activePane="bottomRight" state="frozen"/>
      <selection activeCell="O19" sqref="O19"/>
      <selection pane="topRight" activeCell="O19" sqref="O19"/>
      <selection pane="bottomLeft" activeCell="O19" sqref="O19"/>
      <selection pane="bottomRight" activeCell="N23" sqref="N23"/>
    </sheetView>
  </sheetViews>
  <sheetFormatPr defaultColWidth="8.85546875" defaultRowHeight="15"/>
  <cols>
    <col min="1" max="1" width="5.5703125" style="3" customWidth="1"/>
    <col min="2" max="2" width="13" style="3" customWidth="1"/>
    <col min="3" max="6" width="10.5703125" style="3" customWidth="1"/>
    <col min="7" max="7" width="14.5703125" style="3" bestFit="1" customWidth="1"/>
    <col min="8" max="16384" width="8.85546875" style="3"/>
  </cols>
  <sheetData>
    <row r="1" spans="1:7">
      <c r="A1" s="31" t="s">
        <v>184</v>
      </c>
      <c r="G1" s="20" t="s">
        <v>14</v>
      </c>
    </row>
    <row r="2" spans="1:7">
      <c r="A2" s="31"/>
    </row>
    <row r="3" spans="1:7">
      <c r="A3" s="532" t="s">
        <v>17</v>
      </c>
      <c r="B3" s="532" t="s">
        <v>185</v>
      </c>
      <c r="C3" s="532" t="s">
        <v>186</v>
      </c>
      <c r="D3" s="532" t="s">
        <v>187</v>
      </c>
      <c r="E3" s="532"/>
      <c r="F3" s="532"/>
    </row>
    <row r="4" spans="1:7">
      <c r="A4" s="532"/>
      <c r="B4" s="532"/>
      <c r="C4" s="532"/>
      <c r="D4" s="24" t="s">
        <v>188</v>
      </c>
      <c r="E4" s="24" t="s">
        <v>132</v>
      </c>
      <c r="F4" s="24" t="s">
        <v>189</v>
      </c>
    </row>
    <row r="5" spans="1:7">
      <c r="A5" s="25">
        <v>1</v>
      </c>
      <c r="B5" s="25">
        <v>2</v>
      </c>
      <c r="C5" s="25">
        <v>3</v>
      </c>
      <c r="D5" s="25">
        <v>4</v>
      </c>
      <c r="E5" s="25">
        <v>5</v>
      </c>
      <c r="F5" s="25">
        <v>6</v>
      </c>
    </row>
    <row r="6" spans="1:7">
      <c r="A6" s="27">
        <v>1</v>
      </c>
      <c r="B6" s="27" t="s">
        <v>39</v>
      </c>
      <c r="C6" s="442"/>
      <c r="D6" s="442"/>
      <c r="E6" s="442"/>
      <c r="F6" s="442"/>
    </row>
    <row r="7" spans="1:7">
      <c r="A7" s="27">
        <v>2</v>
      </c>
      <c r="B7" s="27" t="s">
        <v>40</v>
      </c>
      <c r="C7" s="442"/>
      <c r="D7" s="442"/>
      <c r="E7" s="442"/>
      <c r="F7" s="442"/>
    </row>
    <row r="8" spans="1:7">
      <c r="A8" s="27">
        <v>3</v>
      </c>
      <c r="B8" s="27" t="s">
        <v>12</v>
      </c>
      <c r="C8" s="323"/>
      <c r="D8" s="323"/>
      <c r="E8" s="323"/>
      <c r="F8" s="323"/>
    </row>
  </sheetData>
  <sheetProtection algorithmName="SHA-512" hashValue="+NSqFAeVY1p61DavXVmt6EaZzkad1F32tyTp65hVkYcXsHY64jciaFKIyAX+FyX2t5Zo8681WZOqwj7IUBBNIw==" saltValue="puzpp10jhMsZtFJI4K6Vzw==" spinCount="100000" sheet="1" objects="1" scenarios="1"/>
  <protectedRanges>
    <protectedRange sqref="C8:F8" name="Tabel 6a"/>
  </protectedRanges>
  <mergeCells count="4">
    <mergeCell ref="A3:A4"/>
    <mergeCell ref="B3:B4"/>
    <mergeCell ref="C3:C4"/>
    <mergeCell ref="D3:F3"/>
  </mergeCells>
  <dataValidations count="1">
    <dataValidation type="decimal" operator="greaterThanOrEqual" allowBlank="1" showDropDown="1" showInputMessage="1" showErrorMessage="1" prompt="Input yang dimasukkan harus dalam bentuk angka" sqref="C8:F8" xr:uid="{CF48290E-CED3-4BA2-B5B2-842E0C7A6C1D}">
      <formula1>0</formula1>
    </dataValidation>
  </dataValidations>
  <hyperlinks>
    <hyperlink ref="G1" location="'Daftar Tabel'!A1" display="&lt;&lt;&lt; Daftar Tabel"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Z309"/>
  <sheetViews>
    <sheetView workbookViewId="0">
      <pane xSplit="1" ySplit="9" topLeftCell="B10" activePane="bottomRight" state="frozen"/>
      <selection activeCell="O19" sqref="O19"/>
      <selection pane="topRight" activeCell="O19" sqref="O19"/>
      <selection pane="bottomLeft" activeCell="O19" sqref="O19"/>
      <selection pane="bottomRight" activeCell="L18" sqref="L18"/>
    </sheetView>
  </sheetViews>
  <sheetFormatPr defaultColWidth="8.85546875" defaultRowHeight="15"/>
  <cols>
    <col min="1" max="1" width="5.5703125" style="3" customWidth="1"/>
    <col min="2" max="2" width="28.85546875" style="3" customWidth="1"/>
    <col min="3" max="3" width="15.42578125" style="3" customWidth="1"/>
    <col min="4" max="6" width="7.5703125" style="3" customWidth="1"/>
    <col min="7" max="7" width="33.7109375" style="3" customWidth="1"/>
    <col min="8" max="8" width="14.5703125" style="3" bestFit="1" customWidth="1"/>
    <col min="9" max="9" width="8.85546875" style="54"/>
    <col min="10" max="16384" width="8.85546875" style="3"/>
  </cols>
  <sheetData>
    <row r="1" spans="1:26">
      <c r="A1" s="31" t="s">
        <v>190</v>
      </c>
      <c r="H1" s="20" t="s">
        <v>14</v>
      </c>
    </row>
    <row r="2" spans="1:26">
      <c r="A2" s="31"/>
      <c r="H2" s="45"/>
    </row>
    <row r="3" spans="1:26" hidden="1">
      <c r="A3" s="31"/>
      <c r="B3" s="3" t="s">
        <v>15</v>
      </c>
      <c r="H3" s="20"/>
    </row>
    <row r="4" spans="1:26" hidden="1">
      <c r="A4" s="31"/>
      <c r="H4" s="20"/>
    </row>
    <row r="5" spans="1:26" hidden="1">
      <c r="A5" s="31"/>
      <c r="B5" s="3" t="s">
        <v>16</v>
      </c>
      <c r="H5" s="20"/>
    </row>
    <row r="6" spans="1:26" hidden="1">
      <c r="A6" s="31"/>
    </row>
    <row r="7" spans="1:26" ht="15" customHeight="1">
      <c r="A7" s="532" t="s">
        <v>17</v>
      </c>
      <c r="B7" s="532" t="s">
        <v>191</v>
      </c>
      <c r="C7" s="532" t="s">
        <v>192</v>
      </c>
      <c r="D7" s="532" t="s">
        <v>83</v>
      </c>
      <c r="E7" s="532"/>
      <c r="F7" s="532"/>
      <c r="G7" s="532" t="s">
        <v>193</v>
      </c>
    </row>
    <row r="8" spans="1:26" ht="25.5">
      <c r="A8" s="532"/>
      <c r="B8" s="532"/>
      <c r="C8" s="532"/>
      <c r="D8" s="24" t="s">
        <v>194</v>
      </c>
      <c r="E8" s="24" t="s">
        <v>195</v>
      </c>
      <c r="F8" s="24" t="s">
        <v>24</v>
      </c>
      <c r="G8" s="532"/>
    </row>
    <row r="9" spans="1:26">
      <c r="A9" s="25">
        <v>1</v>
      </c>
      <c r="B9" s="25">
        <v>2</v>
      </c>
      <c r="C9" s="25">
        <v>3</v>
      </c>
      <c r="D9" s="25">
        <v>4</v>
      </c>
      <c r="E9" s="25">
        <v>5</v>
      </c>
      <c r="F9" s="25">
        <v>6</v>
      </c>
      <c r="G9" s="25">
        <v>7</v>
      </c>
    </row>
    <row r="10" spans="1:26" customFormat="1" ht="36" customHeight="1">
      <c r="A10" s="320">
        <v>1</v>
      </c>
      <c r="B10" s="361"/>
      <c r="C10" s="361"/>
      <c r="D10" s="323"/>
      <c r="E10" s="323"/>
      <c r="F10" s="323"/>
      <c r="G10" s="323"/>
      <c r="H10" s="72"/>
      <c r="I10" s="525" t="s">
        <v>1109</v>
      </c>
      <c r="J10" s="474"/>
      <c r="K10" s="474"/>
      <c r="L10" s="474"/>
      <c r="M10" s="474"/>
      <c r="N10" s="474"/>
      <c r="O10" s="72"/>
      <c r="P10" s="72"/>
      <c r="Q10" s="72"/>
      <c r="R10" s="72"/>
      <c r="S10" s="72"/>
      <c r="T10" s="72"/>
      <c r="U10" s="72"/>
      <c r="V10" s="72"/>
      <c r="W10" s="72"/>
      <c r="X10" s="72"/>
      <c r="Y10" s="72"/>
      <c r="Z10" s="72"/>
    </row>
    <row r="11" spans="1:26" customFormat="1" ht="36" customHeight="1">
      <c r="A11" s="320">
        <v>2</v>
      </c>
      <c r="B11" s="361"/>
      <c r="C11" s="361"/>
      <c r="D11" s="327"/>
      <c r="E11" s="323"/>
      <c r="F11" s="327"/>
      <c r="G11" s="375"/>
      <c r="H11" s="72"/>
      <c r="I11" s="287" t="s">
        <v>1110</v>
      </c>
      <c r="J11" s="72"/>
      <c r="K11" s="72"/>
      <c r="L11" s="72"/>
      <c r="M11" s="72"/>
      <c r="N11" s="72">
        <f>COUNTIFS(B10:B980,"&lt;&gt;",C10:C980,"&lt;&gt;",G10:G980,"&lt;&gt;",F10:F980,"V")</f>
        <v>0</v>
      </c>
      <c r="O11" s="72"/>
      <c r="P11" s="72"/>
      <c r="Q11" s="72"/>
      <c r="R11" s="72"/>
      <c r="S11" s="72"/>
      <c r="T11" s="72"/>
      <c r="U11" s="72"/>
      <c r="V11" s="72"/>
      <c r="W11" s="72"/>
      <c r="X11" s="72"/>
      <c r="Y11" s="72"/>
      <c r="Z11" s="72"/>
    </row>
    <row r="12" spans="1:26" customFormat="1" ht="36" customHeight="1">
      <c r="A12" s="320">
        <v>3</v>
      </c>
      <c r="B12" s="366"/>
      <c r="C12" s="361"/>
      <c r="D12" s="323"/>
      <c r="E12" s="327"/>
      <c r="F12" s="327"/>
      <c r="G12" s="327"/>
      <c r="H12" s="72"/>
      <c r="I12" s="287" t="s">
        <v>1111</v>
      </c>
      <c r="J12" s="72"/>
      <c r="K12" s="72"/>
      <c r="L12" s="72"/>
      <c r="M12" s="72"/>
      <c r="N12" s="72">
        <f>COUNTIFS(B10:B980,"&lt;&gt;",C10:C980,"&lt;&gt;",G10:G980,"&lt;&gt;",E10:E980,"V")</f>
        <v>0</v>
      </c>
      <c r="O12" s="72"/>
      <c r="P12" s="72"/>
      <c r="Q12" s="72"/>
      <c r="R12" s="72"/>
      <c r="S12" s="72"/>
      <c r="T12" s="72"/>
      <c r="U12" s="72"/>
      <c r="V12" s="72"/>
      <c r="W12" s="72"/>
      <c r="X12" s="72"/>
      <c r="Y12" s="72"/>
      <c r="Z12" s="72"/>
    </row>
    <row r="13" spans="1:26" customFormat="1" ht="36" customHeight="1">
      <c r="A13" s="320">
        <v>4</v>
      </c>
      <c r="B13" s="361"/>
      <c r="C13" s="361"/>
      <c r="D13" s="323"/>
      <c r="E13" s="323"/>
      <c r="F13" s="323"/>
      <c r="G13" s="323"/>
      <c r="H13" s="72"/>
      <c r="I13" s="287" t="s">
        <v>1112</v>
      </c>
      <c r="J13" s="72"/>
      <c r="K13" s="72"/>
      <c r="L13" s="72"/>
      <c r="M13" s="72"/>
      <c r="N13" s="72">
        <f>COUNTIFS(B10:B980,"&lt;&gt;",C10:C980,"&lt;&gt;",G10:G980,"&lt;&gt;",D10:D980,"V")</f>
        <v>0</v>
      </c>
      <c r="O13" s="72"/>
      <c r="P13" s="72"/>
      <c r="Q13" s="72"/>
      <c r="R13" s="72"/>
      <c r="S13" s="72"/>
      <c r="T13" s="72"/>
      <c r="U13" s="72"/>
      <c r="V13" s="72"/>
      <c r="W13" s="72"/>
      <c r="X13" s="72"/>
      <c r="Y13" s="72"/>
      <c r="Z13" s="72"/>
    </row>
    <row r="14" spans="1:26" customFormat="1" ht="36" customHeight="1">
      <c r="A14" s="320">
        <v>5</v>
      </c>
      <c r="B14" s="361"/>
      <c r="C14" s="361"/>
      <c r="D14" s="327"/>
      <c r="E14" s="323"/>
      <c r="F14" s="327"/>
      <c r="G14" s="375"/>
      <c r="H14" s="72"/>
      <c r="I14" s="72"/>
      <c r="J14" s="72"/>
      <c r="K14" s="72"/>
      <c r="L14" s="72"/>
      <c r="M14" s="72"/>
      <c r="N14" s="72"/>
      <c r="O14" s="72"/>
      <c r="P14" s="72"/>
      <c r="Q14" s="72"/>
      <c r="R14" s="72"/>
      <c r="S14" s="72"/>
      <c r="T14" s="72"/>
      <c r="U14" s="72"/>
      <c r="V14" s="72"/>
      <c r="W14" s="72"/>
      <c r="X14" s="72"/>
      <c r="Y14" s="72"/>
      <c r="Z14" s="72"/>
    </row>
    <row r="15" spans="1:26" customFormat="1" ht="36" customHeight="1">
      <c r="A15" s="320">
        <v>6</v>
      </c>
      <c r="B15" s="366"/>
      <c r="C15" s="361"/>
      <c r="D15" s="323"/>
      <c r="E15" s="327"/>
      <c r="F15" s="327"/>
      <c r="G15" s="327"/>
      <c r="H15" s="72"/>
      <c r="I15" s="72"/>
      <c r="J15" s="72"/>
      <c r="K15" s="72"/>
      <c r="L15" s="72"/>
      <c r="M15" s="72"/>
      <c r="N15" s="72"/>
      <c r="O15" s="72"/>
      <c r="P15" s="72"/>
      <c r="Q15" s="72"/>
      <c r="R15" s="72"/>
      <c r="S15" s="72"/>
      <c r="T15" s="72"/>
      <c r="U15" s="72"/>
      <c r="V15" s="72"/>
      <c r="W15" s="72"/>
      <c r="X15" s="72"/>
      <c r="Y15" s="72"/>
      <c r="Z15" s="72"/>
    </row>
    <row r="16" spans="1:26" customFormat="1" ht="36" customHeight="1">
      <c r="A16" s="320">
        <v>7</v>
      </c>
      <c r="B16" s="361"/>
      <c r="C16" s="361"/>
      <c r="D16" s="323"/>
      <c r="E16" s="323"/>
      <c r="F16" s="323"/>
      <c r="G16" s="323"/>
      <c r="H16" s="72"/>
      <c r="I16" s="72"/>
      <c r="J16" s="72"/>
      <c r="K16" s="72"/>
      <c r="L16" s="72"/>
      <c r="M16" s="72"/>
      <c r="N16" s="72"/>
      <c r="O16" s="72"/>
      <c r="P16" s="72"/>
      <c r="Q16" s="72"/>
      <c r="R16" s="72"/>
      <c r="S16" s="72"/>
      <c r="T16" s="72"/>
      <c r="U16" s="72"/>
      <c r="V16" s="72"/>
      <c r="W16" s="72"/>
      <c r="X16" s="72"/>
      <c r="Y16" s="72"/>
      <c r="Z16" s="72"/>
    </row>
    <row r="17" spans="1:26" customFormat="1" ht="36" customHeight="1">
      <c r="A17" s="320">
        <v>8</v>
      </c>
      <c r="B17" s="361"/>
      <c r="C17" s="361"/>
      <c r="D17" s="327"/>
      <c r="E17" s="323"/>
      <c r="F17" s="327"/>
      <c r="G17" s="375"/>
      <c r="H17" s="72"/>
      <c r="I17" s="72"/>
      <c r="J17" s="72"/>
      <c r="K17" s="72"/>
      <c r="L17" s="72"/>
      <c r="M17" s="72"/>
      <c r="N17" s="72"/>
      <c r="O17" s="72"/>
      <c r="P17" s="72"/>
      <c r="Q17" s="72"/>
      <c r="R17" s="72"/>
      <c r="S17" s="72"/>
      <c r="T17" s="72"/>
      <c r="U17" s="72"/>
      <c r="V17" s="72"/>
      <c r="W17" s="72"/>
      <c r="X17" s="72"/>
      <c r="Y17" s="72"/>
      <c r="Z17" s="72"/>
    </row>
    <row r="18" spans="1:26" customFormat="1" ht="36" customHeight="1">
      <c r="A18" s="320">
        <v>9</v>
      </c>
      <c r="B18" s="366"/>
      <c r="C18" s="361"/>
      <c r="D18" s="323"/>
      <c r="E18" s="327"/>
      <c r="F18" s="327"/>
      <c r="G18" s="327"/>
      <c r="H18" s="72"/>
      <c r="I18" s="72"/>
      <c r="J18" s="72"/>
      <c r="K18" s="72"/>
      <c r="L18" s="72"/>
      <c r="M18" s="72"/>
      <c r="N18" s="72"/>
      <c r="O18" s="72"/>
      <c r="P18" s="72"/>
      <c r="Q18" s="72"/>
      <c r="R18" s="72"/>
      <c r="S18" s="72"/>
      <c r="T18" s="72"/>
      <c r="U18" s="72"/>
      <c r="V18" s="72"/>
      <c r="W18" s="72"/>
      <c r="X18" s="72"/>
      <c r="Y18" s="72"/>
      <c r="Z18" s="72"/>
    </row>
    <row r="19" spans="1:26" customFormat="1" ht="36" customHeight="1">
      <c r="A19" s="320">
        <v>10</v>
      </c>
      <c r="B19" s="361"/>
      <c r="C19" s="361"/>
      <c r="D19" s="323"/>
      <c r="E19" s="323"/>
      <c r="F19" s="323"/>
      <c r="G19" s="323"/>
      <c r="H19" s="72"/>
      <c r="I19" s="72"/>
      <c r="J19" s="72"/>
      <c r="K19" s="72"/>
      <c r="L19" s="72"/>
      <c r="M19" s="72"/>
      <c r="N19" s="72"/>
      <c r="O19" s="72"/>
      <c r="P19" s="72"/>
      <c r="Q19" s="72"/>
      <c r="R19" s="72"/>
      <c r="S19" s="72"/>
      <c r="T19" s="72"/>
      <c r="U19" s="72"/>
      <c r="V19" s="72"/>
      <c r="W19" s="72"/>
      <c r="X19" s="72"/>
      <c r="Y19" s="72"/>
      <c r="Z19" s="72"/>
    </row>
    <row r="20" spans="1:26" customFormat="1" ht="36" customHeight="1">
      <c r="A20" s="320">
        <v>11</v>
      </c>
      <c r="B20" s="361"/>
      <c r="C20" s="361"/>
      <c r="D20" s="327"/>
      <c r="E20" s="323"/>
      <c r="F20" s="327"/>
      <c r="G20" s="375"/>
      <c r="H20" s="72"/>
      <c r="I20" s="72"/>
      <c r="J20" s="72"/>
      <c r="K20" s="72"/>
      <c r="L20" s="72"/>
      <c r="M20" s="72"/>
      <c r="N20" s="72"/>
      <c r="O20" s="72"/>
      <c r="P20" s="72"/>
      <c r="Q20" s="72"/>
      <c r="R20" s="72"/>
      <c r="S20" s="72"/>
      <c r="T20" s="72"/>
      <c r="U20" s="72"/>
      <c r="V20" s="72"/>
      <c r="W20" s="72"/>
      <c r="X20" s="72"/>
      <c r="Y20" s="72"/>
      <c r="Z20" s="72"/>
    </row>
    <row r="21" spans="1:26" customFormat="1" ht="36" customHeight="1">
      <c r="A21" s="320">
        <v>12</v>
      </c>
      <c r="B21" s="366"/>
      <c r="C21" s="361"/>
      <c r="D21" s="323"/>
      <c r="E21" s="327"/>
      <c r="F21" s="327"/>
      <c r="G21" s="327"/>
      <c r="H21" s="72"/>
      <c r="I21" s="72"/>
      <c r="J21" s="72"/>
      <c r="K21" s="72"/>
      <c r="L21" s="72"/>
      <c r="M21" s="72"/>
      <c r="N21" s="72"/>
      <c r="O21" s="72"/>
      <c r="P21" s="72"/>
      <c r="Q21" s="72"/>
      <c r="R21" s="72"/>
      <c r="S21" s="72"/>
      <c r="T21" s="72"/>
      <c r="U21" s="72"/>
      <c r="V21" s="72"/>
      <c r="W21" s="72"/>
      <c r="X21" s="72"/>
      <c r="Y21" s="72"/>
      <c r="Z21" s="72"/>
    </row>
    <row r="22" spans="1:26" customFormat="1" ht="36" customHeight="1">
      <c r="A22" s="320">
        <v>13</v>
      </c>
      <c r="B22" s="361"/>
      <c r="C22" s="361"/>
      <c r="D22" s="323"/>
      <c r="E22" s="323"/>
      <c r="F22" s="323"/>
      <c r="G22" s="323"/>
      <c r="H22" s="72"/>
      <c r="I22" s="72"/>
      <c r="J22" s="72"/>
      <c r="K22" s="72"/>
      <c r="L22" s="72"/>
      <c r="M22" s="72"/>
      <c r="N22" s="72"/>
      <c r="O22" s="72"/>
      <c r="P22" s="72"/>
      <c r="Q22" s="72"/>
      <c r="R22" s="72"/>
      <c r="S22" s="72"/>
      <c r="T22" s="72"/>
      <c r="U22" s="72"/>
      <c r="V22" s="72"/>
      <c r="W22" s="72"/>
      <c r="X22" s="72"/>
      <c r="Y22" s="72"/>
      <c r="Z22" s="72"/>
    </row>
    <row r="23" spans="1:26" customFormat="1" ht="36" customHeight="1">
      <c r="A23" s="320">
        <v>14</v>
      </c>
      <c r="B23" s="361"/>
      <c r="C23" s="361"/>
      <c r="D23" s="327"/>
      <c r="E23" s="323"/>
      <c r="F23" s="327"/>
      <c r="G23" s="375"/>
      <c r="H23" s="72"/>
      <c r="I23" s="72"/>
      <c r="J23" s="72"/>
      <c r="K23" s="72"/>
      <c r="L23" s="72"/>
      <c r="M23" s="72"/>
      <c r="N23" s="72"/>
      <c r="O23" s="72"/>
      <c r="P23" s="72"/>
      <c r="Q23" s="72"/>
      <c r="R23" s="72"/>
      <c r="S23" s="72"/>
      <c r="T23" s="72"/>
      <c r="U23" s="72"/>
      <c r="V23" s="72"/>
      <c r="W23" s="72"/>
      <c r="X23" s="72"/>
      <c r="Y23" s="72"/>
      <c r="Z23" s="72"/>
    </row>
    <row r="24" spans="1:26" customFormat="1" ht="36" customHeight="1">
      <c r="A24" s="320">
        <v>15</v>
      </c>
      <c r="B24" s="366"/>
      <c r="C24" s="361"/>
      <c r="D24" s="323"/>
      <c r="E24" s="327"/>
      <c r="F24" s="327"/>
      <c r="G24" s="327"/>
      <c r="H24" s="72"/>
      <c r="I24" s="72"/>
      <c r="J24" s="72"/>
      <c r="K24" s="72"/>
      <c r="L24" s="72"/>
      <c r="M24" s="72"/>
      <c r="N24" s="72"/>
      <c r="O24" s="72"/>
      <c r="P24" s="72"/>
      <c r="Q24" s="72"/>
      <c r="R24" s="72"/>
      <c r="S24" s="72"/>
      <c r="T24" s="72"/>
      <c r="U24" s="72"/>
      <c r="V24" s="72"/>
      <c r="W24" s="72"/>
      <c r="X24" s="72"/>
      <c r="Y24" s="72"/>
      <c r="Z24" s="72"/>
    </row>
    <row r="25" spans="1:26" customFormat="1" ht="36" customHeight="1">
      <c r="A25" s="320">
        <v>16</v>
      </c>
      <c r="B25" s="361"/>
      <c r="C25" s="361"/>
      <c r="D25" s="323"/>
      <c r="E25" s="323"/>
      <c r="F25" s="323"/>
      <c r="G25" s="323"/>
      <c r="H25" s="72"/>
      <c r="I25" s="72"/>
      <c r="J25" s="72"/>
      <c r="K25" s="72"/>
      <c r="L25" s="72"/>
      <c r="M25" s="72"/>
      <c r="N25" s="72"/>
      <c r="O25" s="72"/>
      <c r="P25" s="72"/>
      <c r="Q25" s="72"/>
      <c r="R25" s="72"/>
      <c r="S25" s="72"/>
      <c r="T25" s="72"/>
      <c r="U25" s="72"/>
      <c r="V25" s="72"/>
      <c r="W25" s="72"/>
      <c r="X25" s="72"/>
      <c r="Y25" s="72"/>
      <c r="Z25" s="72"/>
    </row>
    <row r="26" spans="1:26" customFormat="1" ht="36" customHeight="1">
      <c r="A26" s="320">
        <v>17</v>
      </c>
      <c r="B26" s="361"/>
      <c r="C26" s="361"/>
      <c r="D26" s="327"/>
      <c r="E26" s="323"/>
      <c r="F26" s="327"/>
      <c r="G26" s="375"/>
      <c r="H26" s="72"/>
      <c r="I26" s="72"/>
      <c r="J26" s="72"/>
      <c r="K26" s="72"/>
      <c r="L26" s="72"/>
      <c r="M26" s="72"/>
      <c r="N26" s="72"/>
      <c r="O26" s="72"/>
      <c r="P26" s="72"/>
      <c r="Q26" s="72"/>
      <c r="R26" s="72"/>
      <c r="S26" s="72"/>
      <c r="T26" s="72"/>
      <c r="U26" s="72"/>
      <c r="V26" s="72"/>
      <c r="W26" s="72"/>
      <c r="X26" s="72"/>
      <c r="Y26" s="72"/>
      <c r="Z26" s="72"/>
    </row>
    <row r="27" spans="1:26" customFormat="1" ht="36" customHeight="1">
      <c r="A27" s="320">
        <v>18</v>
      </c>
      <c r="B27" s="366"/>
      <c r="C27" s="361"/>
      <c r="D27" s="323"/>
      <c r="E27" s="327"/>
      <c r="F27" s="327"/>
      <c r="G27" s="327"/>
      <c r="H27" s="72"/>
      <c r="I27" s="72"/>
      <c r="J27" s="72"/>
      <c r="K27" s="72"/>
      <c r="L27" s="72"/>
      <c r="M27" s="72"/>
      <c r="N27" s="72"/>
      <c r="O27" s="72"/>
      <c r="P27" s="72"/>
      <c r="Q27" s="72"/>
      <c r="R27" s="72"/>
      <c r="S27" s="72"/>
      <c r="T27" s="72"/>
      <c r="U27" s="72"/>
      <c r="V27" s="72"/>
      <c r="W27" s="72"/>
      <c r="X27" s="72"/>
      <c r="Y27" s="72"/>
      <c r="Z27" s="72"/>
    </row>
    <row r="28" spans="1:26" customFormat="1" ht="36" customHeight="1">
      <c r="A28" s="320">
        <v>19</v>
      </c>
      <c r="B28" s="361"/>
      <c r="C28" s="361"/>
      <c r="D28" s="323"/>
      <c r="E28" s="323"/>
      <c r="F28" s="323"/>
      <c r="G28" s="323"/>
      <c r="H28" s="72"/>
      <c r="I28" s="72"/>
      <c r="J28" s="72"/>
      <c r="K28" s="72"/>
      <c r="L28" s="72"/>
      <c r="M28" s="72"/>
      <c r="N28" s="72"/>
      <c r="O28" s="72"/>
      <c r="P28" s="72"/>
      <c r="Q28" s="72"/>
      <c r="R28" s="72"/>
      <c r="S28" s="72"/>
      <c r="T28" s="72"/>
      <c r="U28" s="72"/>
      <c r="V28" s="72"/>
      <c r="W28" s="72"/>
      <c r="X28" s="72"/>
      <c r="Y28" s="72"/>
      <c r="Z28" s="72"/>
    </row>
    <row r="29" spans="1:26" customFormat="1" ht="36" customHeight="1">
      <c r="A29" s="320">
        <v>20</v>
      </c>
      <c r="B29" s="361"/>
      <c r="C29" s="361"/>
      <c r="D29" s="327"/>
      <c r="E29" s="323"/>
      <c r="F29" s="327"/>
      <c r="G29" s="375"/>
      <c r="H29" s="72"/>
      <c r="I29" s="72"/>
      <c r="J29" s="72"/>
      <c r="K29" s="72"/>
      <c r="L29" s="72"/>
      <c r="M29" s="72"/>
      <c r="N29" s="72"/>
      <c r="O29" s="72"/>
      <c r="P29" s="72"/>
      <c r="Q29" s="72"/>
      <c r="R29" s="72"/>
      <c r="S29" s="72"/>
      <c r="T29" s="72"/>
      <c r="U29" s="72"/>
      <c r="V29" s="72"/>
      <c r="W29" s="72"/>
      <c r="X29" s="72"/>
      <c r="Y29" s="72"/>
      <c r="Z29" s="72"/>
    </row>
    <row r="30" spans="1:26" customFormat="1" ht="36" customHeight="1">
      <c r="A30" s="320">
        <v>21</v>
      </c>
      <c r="B30" s="366"/>
      <c r="C30" s="361"/>
      <c r="D30" s="323"/>
      <c r="E30" s="327"/>
      <c r="F30" s="327"/>
      <c r="G30" s="327"/>
      <c r="H30" s="72"/>
      <c r="I30" s="72"/>
      <c r="J30" s="72"/>
      <c r="K30" s="72"/>
      <c r="L30" s="72"/>
      <c r="M30" s="72"/>
      <c r="N30" s="72"/>
      <c r="O30" s="72"/>
      <c r="P30" s="72"/>
      <c r="Q30" s="72"/>
      <c r="R30" s="72"/>
      <c r="S30" s="72"/>
      <c r="T30" s="72"/>
      <c r="U30" s="72"/>
      <c r="V30" s="72"/>
      <c r="W30" s="72"/>
      <c r="X30" s="72"/>
      <c r="Y30" s="72"/>
      <c r="Z30" s="72"/>
    </row>
    <row r="31" spans="1:26" customFormat="1" ht="36" customHeight="1">
      <c r="A31" s="320">
        <v>22</v>
      </c>
      <c r="B31" s="361"/>
      <c r="C31" s="361"/>
      <c r="D31" s="323"/>
      <c r="E31" s="323"/>
      <c r="F31" s="323"/>
      <c r="G31" s="323"/>
      <c r="H31" s="72"/>
      <c r="I31" s="72"/>
      <c r="J31" s="72"/>
      <c r="K31" s="72"/>
      <c r="L31" s="72"/>
      <c r="M31" s="72"/>
      <c r="N31" s="72"/>
      <c r="O31" s="72"/>
      <c r="P31" s="72"/>
      <c r="Q31" s="72"/>
      <c r="R31" s="72"/>
      <c r="S31" s="72"/>
      <c r="T31" s="72"/>
      <c r="U31" s="72"/>
      <c r="V31" s="72"/>
      <c r="W31" s="72"/>
      <c r="X31" s="72"/>
      <c r="Y31" s="72"/>
      <c r="Z31" s="72"/>
    </row>
    <row r="32" spans="1:26" customFormat="1" ht="36" customHeight="1">
      <c r="A32" s="320">
        <v>23</v>
      </c>
      <c r="B32" s="361"/>
      <c r="C32" s="361"/>
      <c r="D32" s="327"/>
      <c r="E32" s="323"/>
      <c r="F32" s="327"/>
      <c r="G32" s="375"/>
      <c r="H32" s="72"/>
      <c r="I32" s="72"/>
      <c r="J32" s="72"/>
      <c r="K32" s="72"/>
      <c r="L32" s="72"/>
      <c r="M32" s="72"/>
      <c r="N32" s="72"/>
      <c r="O32" s="72"/>
      <c r="P32" s="72"/>
      <c r="Q32" s="72"/>
      <c r="R32" s="72"/>
      <c r="S32" s="72"/>
      <c r="T32" s="72"/>
      <c r="U32" s="72"/>
      <c r="V32" s="72"/>
      <c r="W32" s="72"/>
      <c r="X32" s="72"/>
      <c r="Y32" s="72"/>
      <c r="Z32" s="72"/>
    </row>
    <row r="33" spans="1:26" customFormat="1" ht="36" customHeight="1">
      <c r="A33" s="320">
        <v>24</v>
      </c>
      <c r="B33" s="366"/>
      <c r="C33" s="361"/>
      <c r="D33" s="323"/>
      <c r="E33" s="327"/>
      <c r="F33" s="327"/>
      <c r="G33" s="327"/>
      <c r="H33" s="72"/>
      <c r="I33" s="72"/>
      <c r="J33" s="72"/>
      <c r="K33" s="72"/>
      <c r="L33" s="72"/>
      <c r="M33" s="72"/>
      <c r="N33" s="72"/>
      <c r="O33" s="72"/>
      <c r="P33" s="72"/>
      <c r="Q33" s="72"/>
      <c r="R33" s="72"/>
      <c r="S33" s="72"/>
      <c r="T33" s="72"/>
      <c r="U33" s="72"/>
      <c r="V33" s="72"/>
      <c r="W33" s="72"/>
      <c r="X33" s="72"/>
      <c r="Y33" s="72"/>
      <c r="Z33" s="72"/>
    </row>
    <row r="34" spans="1:26" customFormat="1" ht="36" customHeight="1">
      <c r="A34" s="320">
        <v>25</v>
      </c>
      <c r="B34" s="361"/>
      <c r="C34" s="361"/>
      <c r="D34" s="323"/>
      <c r="E34" s="323"/>
      <c r="F34" s="323"/>
      <c r="G34" s="323"/>
      <c r="H34" s="72"/>
      <c r="I34" s="72"/>
      <c r="J34" s="72"/>
      <c r="K34" s="72"/>
      <c r="L34" s="72"/>
      <c r="M34" s="72"/>
      <c r="N34" s="72"/>
      <c r="O34" s="72"/>
      <c r="P34" s="72"/>
      <c r="Q34" s="72"/>
      <c r="R34" s="72"/>
      <c r="S34" s="72"/>
      <c r="T34" s="72"/>
      <c r="U34" s="72"/>
      <c r="V34" s="72"/>
      <c r="W34" s="72"/>
      <c r="X34" s="72"/>
      <c r="Y34" s="72"/>
      <c r="Z34" s="72"/>
    </row>
    <row r="35" spans="1:26" customFormat="1" ht="36" customHeight="1">
      <c r="A35" s="320">
        <v>26</v>
      </c>
      <c r="B35" s="361"/>
      <c r="C35" s="361"/>
      <c r="D35" s="327"/>
      <c r="E35" s="323"/>
      <c r="F35" s="327"/>
      <c r="G35" s="375"/>
      <c r="H35" s="72"/>
      <c r="I35" s="72"/>
      <c r="J35" s="72"/>
      <c r="K35" s="72"/>
      <c r="L35" s="72"/>
      <c r="M35" s="72"/>
      <c r="N35" s="72"/>
      <c r="O35" s="72"/>
      <c r="P35" s="72"/>
      <c r="Q35" s="72"/>
      <c r="R35" s="72"/>
      <c r="S35" s="72"/>
      <c r="T35" s="72"/>
      <c r="U35" s="72"/>
      <c r="V35" s="72"/>
      <c r="W35" s="72"/>
      <c r="X35" s="72"/>
      <c r="Y35" s="72"/>
      <c r="Z35" s="72"/>
    </row>
    <row r="36" spans="1:26" customFormat="1" ht="36" customHeight="1">
      <c r="A36" s="320">
        <v>27</v>
      </c>
      <c r="B36" s="366"/>
      <c r="C36" s="361"/>
      <c r="D36" s="323"/>
      <c r="E36" s="327"/>
      <c r="F36" s="327"/>
      <c r="G36" s="327"/>
      <c r="H36" s="72"/>
      <c r="I36" s="72"/>
      <c r="J36" s="72"/>
      <c r="K36" s="72"/>
      <c r="L36" s="72"/>
      <c r="M36" s="72"/>
      <c r="N36" s="72"/>
      <c r="O36" s="72"/>
      <c r="P36" s="72"/>
      <c r="Q36" s="72"/>
      <c r="R36" s="72"/>
      <c r="S36" s="72"/>
      <c r="T36" s="72"/>
      <c r="U36" s="72"/>
      <c r="V36" s="72"/>
      <c r="W36" s="72"/>
      <c r="X36" s="72"/>
      <c r="Y36" s="72"/>
      <c r="Z36" s="72"/>
    </row>
    <row r="37" spans="1:26" customFormat="1" ht="36" customHeight="1">
      <c r="A37" s="320">
        <v>28</v>
      </c>
      <c r="B37" s="361"/>
      <c r="C37" s="361"/>
      <c r="D37" s="323"/>
      <c r="E37" s="323"/>
      <c r="F37" s="323"/>
      <c r="G37" s="323"/>
      <c r="H37" s="72"/>
      <c r="I37" s="72"/>
      <c r="J37" s="72"/>
      <c r="K37" s="72"/>
      <c r="L37" s="72"/>
      <c r="M37" s="72"/>
      <c r="N37" s="72"/>
      <c r="O37" s="72"/>
      <c r="P37" s="72"/>
      <c r="Q37" s="72"/>
      <c r="R37" s="72"/>
      <c r="S37" s="72"/>
      <c r="T37" s="72"/>
      <c r="U37" s="72"/>
      <c r="V37" s="72"/>
      <c r="W37" s="72"/>
      <c r="X37" s="72"/>
      <c r="Y37" s="72"/>
      <c r="Z37" s="72"/>
    </row>
    <row r="38" spans="1:26" customFormat="1" ht="36" customHeight="1">
      <c r="A38" s="320">
        <v>29</v>
      </c>
      <c r="B38" s="361"/>
      <c r="C38" s="361"/>
      <c r="D38" s="327"/>
      <c r="E38" s="323"/>
      <c r="F38" s="327"/>
      <c r="G38" s="375"/>
      <c r="H38" s="72"/>
      <c r="I38" s="72"/>
      <c r="J38" s="72"/>
      <c r="K38" s="72"/>
      <c r="L38" s="72"/>
      <c r="M38" s="72"/>
      <c r="N38" s="72"/>
      <c r="O38" s="72"/>
      <c r="P38" s="72"/>
      <c r="Q38" s="72"/>
      <c r="R38" s="72"/>
      <c r="S38" s="72"/>
      <c r="T38" s="72"/>
      <c r="U38" s="72"/>
      <c r="V38" s="72"/>
      <c r="W38" s="72"/>
      <c r="X38" s="72"/>
      <c r="Y38" s="72"/>
      <c r="Z38" s="72"/>
    </row>
    <row r="39" spans="1:26" customFormat="1" ht="36" customHeight="1">
      <c r="A39" s="320">
        <v>30</v>
      </c>
      <c r="B39" s="366"/>
      <c r="C39" s="361"/>
      <c r="D39" s="323"/>
      <c r="E39" s="327"/>
      <c r="F39" s="327"/>
      <c r="G39" s="327"/>
      <c r="H39" s="72"/>
      <c r="I39" s="72"/>
      <c r="J39" s="72"/>
      <c r="K39" s="72"/>
      <c r="L39" s="72"/>
      <c r="M39" s="72"/>
      <c r="N39" s="72"/>
      <c r="O39" s="72"/>
      <c r="P39" s="72"/>
      <c r="Q39" s="72"/>
      <c r="R39" s="72"/>
      <c r="S39" s="72"/>
      <c r="T39" s="72"/>
      <c r="U39" s="72"/>
      <c r="V39" s="72"/>
      <c r="W39" s="72"/>
      <c r="X39" s="72"/>
      <c r="Y39" s="72"/>
      <c r="Z39" s="72"/>
    </row>
    <row r="40" spans="1:26" customFormat="1" ht="36" customHeight="1">
      <c r="A40" s="320">
        <v>31</v>
      </c>
      <c r="B40" s="361"/>
      <c r="C40" s="361"/>
      <c r="D40" s="323"/>
      <c r="E40" s="323"/>
      <c r="F40" s="323"/>
      <c r="G40" s="323"/>
      <c r="H40" s="72"/>
      <c r="I40" s="72"/>
      <c r="J40" s="72"/>
      <c r="K40" s="72"/>
      <c r="L40" s="72"/>
      <c r="M40" s="72"/>
      <c r="N40" s="72"/>
      <c r="O40" s="72"/>
      <c r="P40" s="72"/>
      <c r="Q40" s="72"/>
      <c r="R40" s="72"/>
      <c r="S40" s="72"/>
      <c r="T40" s="72"/>
      <c r="U40" s="72"/>
      <c r="V40" s="72"/>
      <c r="W40" s="72"/>
      <c r="X40" s="72"/>
      <c r="Y40" s="72"/>
      <c r="Z40" s="72"/>
    </row>
    <row r="41" spans="1:26" customFormat="1" ht="36" customHeight="1">
      <c r="A41" s="320">
        <v>32</v>
      </c>
      <c r="B41" s="361"/>
      <c r="C41" s="361"/>
      <c r="D41" s="327"/>
      <c r="E41" s="323"/>
      <c r="F41" s="327"/>
      <c r="G41" s="375"/>
      <c r="H41" s="72"/>
      <c r="I41" s="72"/>
      <c r="J41" s="72"/>
      <c r="K41" s="72"/>
      <c r="L41" s="72"/>
      <c r="M41" s="72"/>
      <c r="N41" s="72"/>
      <c r="O41" s="72"/>
      <c r="P41" s="72"/>
      <c r="Q41" s="72"/>
      <c r="R41" s="72"/>
      <c r="S41" s="72"/>
      <c r="T41" s="72"/>
      <c r="U41" s="72"/>
      <c r="V41" s="72"/>
      <c r="W41" s="72"/>
      <c r="X41" s="72"/>
      <c r="Y41" s="72"/>
      <c r="Z41" s="72"/>
    </row>
    <row r="42" spans="1:26" customFormat="1" ht="36" customHeight="1">
      <c r="A42" s="320">
        <v>33</v>
      </c>
      <c r="B42" s="366"/>
      <c r="C42" s="361"/>
      <c r="D42" s="323"/>
      <c r="E42" s="327"/>
      <c r="F42" s="327"/>
      <c r="G42" s="327"/>
      <c r="H42" s="72"/>
      <c r="I42" s="72"/>
      <c r="J42" s="72"/>
      <c r="K42" s="72"/>
      <c r="L42" s="72"/>
      <c r="M42" s="72"/>
      <c r="N42" s="72"/>
      <c r="O42" s="72"/>
      <c r="P42" s="72"/>
      <c r="Q42" s="72"/>
      <c r="R42" s="72"/>
      <c r="S42" s="72"/>
      <c r="T42" s="72"/>
      <c r="U42" s="72"/>
      <c r="V42" s="72"/>
      <c r="W42" s="72"/>
      <c r="X42" s="72"/>
      <c r="Y42" s="72"/>
      <c r="Z42" s="72"/>
    </row>
    <row r="43" spans="1:26" customFormat="1" ht="36" customHeight="1">
      <c r="A43" s="320">
        <v>34</v>
      </c>
      <c r="B43" s="361"/>
      <c r="C43" s="361"/>
      <c r="D43" s="323"/>
      <c r="E43" s="323"/>
      <c r="F43" s="323"/>
      <c r="G43" s="323"/>
      <c r="H43" s="72"/>
      <c r="I43" s="72"/>
      <c r="J43" s="72"/>
      <c r="K43" s="72"/>
      <c r="L43" s="72"/>
      <c r="M43" s="72"/>
      <c r="N43" s="72"/>
      <c r="O43" s="72"/>
      <c r="P43" s="72"/>
      <c r="Q43" s="72"/>
      <c r="R43" s="72"/>
      <c r="S43" s="72"/>
      <c r="T43" s="72"/>
      <c r="U43" s="72"/>
      <c r="V43" s="72"/>
      <c r="W43" s="72"/>
      <c r="X43" s="72"/>
      <c r="Y43" s="72"/>
      <c r="Z43" s="72"/>
    </row>
    <row r="44" spans="1:26" customFormat="1" ht="36" customHeight="1">
      <c r="A44" s="320">
        <v>35</v>
      </c>
      <c r="B44" s="361"/>
      <c r="C44" s="361"/>
      <c r="D44" s="327"/>
      <c r="E44" s="323"/>
      <c r="F44" s="327"/>
      <c r="G44" s="375"/>
      <c r="H44" s="72"/>
      <c r="I44" s="72"/>
      <c r="J44" s="72"/>
      <c r="K44" s="72"/>
      <c r="L44" s="72"/>
      <c r="M44" s="72"/>
      <c r="N44" s="72"/>
      <c r="O44" s="72"/>
      <c r="P44" s="72"/>
      <c r="Q44" s="72"/>
      <c r="R44" s="72"/>
      <c r="S44" s="72"/>
      <c r="T44" s="72"/>
      <c r="U44" s="72"/>
      <c r="V44" s="72"/>
      <c r="W44" s="72"/>
      <c r="X44" s="72"/>
      <c r="Y44" s="72"/>
      <c r="Z44" s="72"/>
    </row>
    <row r="45" spans="1:26" customFormat="1" ht="36" customHeight="1">
      <c r="A45" s="320">
        <v>36</v>
      </c>
      <c r="B45" s="366"/>
      <c r="C45" s="361"/>
      <c r="D45" s="323"/>
      <c r="E45" s="327"/>
      <c r="F45" s="327"/>
      <c r="G45" s="327"/>
      <c r="H45" s="72"/>
      <c r="I45" s="72"/>
      <c r="J45" s="72"/>
      <c r="K45" s="72"/>
      <c r="L45" s="72"/>
      <c r="M45" s="72"/>
      <c r="N45" s="72"/>
      <c r="O45" s="72"/>
      <c r="P45" s="72"/>
      <c r="Q45" s="72"/>
      <c r="R45" s="72"/>
      <c r="S45" s="72"/>
      <c r="T45" s="72"/>
      <c r="U45" s="72"/>
      <c r="V45" s="72"/>
      <c r="W45" s="72"/>
      <c r="X45" s="72"/>
      <c r="Y45" s="72"/>
      <c r="Z45" s="72"/>
    </row>
    <row r="46" spans="1:26" customFormat="1" ht="36" customHeight="1">
      <c r="A46" s="320">
        <v>37</v>
      </c>
      <c r="B46" s="361"/>
      <c r="C46" s="361"/>
      <c r="D46" s="323"/>
      <c r="E46" s="323"/>
      <c r="F46" s="323"/>
      <c r="G46" s="323"/>
      <c r="H46" s="72"/>
      <c r="I46" s="72"/>
      <c r="J46" s="72"/>
      <c r="K46" s="72"/>
      <c r="L46" s="72"/>
      <c r="M46" s="72"/>
      <c r="N46" s="72"/>
      <c r="O46" s="72"/>
      <c r="P46" s="72"/>
      <c r="Q46" s="72"/>
      <c r="R46" s="72"/>
      <c r="S46" s="72"/>
      <c r="T46" s="72"/>
      <c r="U46" s="72"/>
      <c r="V46" s="72"/>
      <c r="W46" s="72"/>
      <c r="X46" s="72"/>
      <c r="Y46" s="72"/>
      <c r="Z46" s="72"/>
    </row>
    <row r="47" spans="1:26" customFormat="1" ht="36" customHeight="1">
      <c r="A47" s="320">
        <v>38</v>
      </c>
      <c r="B47" s="361"/>
      <c r="C47" s="361"/>
      <c r="D47" s="327"/>
      <c r="E47" s="323"/>
      <c r="F47" s="327"/>
      <c r="G47" s="375"/>
      <c r="H47" s="72"/>
      <c r="I47" s="72"/>
      <c r="J47" s="72"/>
      <c r="K47" s="72"/>
      <c r="L47" s="72"/>
      <c r="M47" s="72"/>
      <c r="N47" s="72"/>
      <c r="O47" s="72"/>
      <c r="P47" s="72"/>
      <c r="Q47" s="72"/>
      <c r="R47" s="72"/>
      <c r="S47" s="72"/>
      <c r="T47" s="72"/>
      <c r="U47" s="72"/>
      <c r="V47" s="72"/>
      <c r="W47" s="72"/>
      <c r="X47" s="72"/>
      <c r="Y47" s="72"/>
      <c r="Z47" s="72"/>
    </row>
    <row r="48" spans="1:26" customFormat="1" ht="36" customHeight="1">
      <c r="A48" s="320">
        <v>39</v>
      </c>
      <c r="B48" s="366"/>
      <c r="C48" s="361"/>
      <c r="D48" s="323"/>
      <c r="E48" s="327"/>
      <c r="F48" s="327"/>
      <c r="G48" s="327"/>
      <c r="H48" s="72"/>
      <c r="I48" s="72"/>
      <c r="J48" s="72"/>
      <c r="K48" s="72"/>
      <c r="L48" s="72"/>
      <c r="M48" s="72"/>
      <c r="N48" s="72"/>
      <c r="O48" s="72"/>
      <c r="P48" s="72"/>
      <c r="Q48" s="72"/>
      <c r="R48" s="72"/>
      <c r="S48" s="72"/>
      <c r="T48" s="72"/>
      <c r="U48" s="72"/>
      <c r="V48" s="72"/>
      <c r="W48" s="72"/>
      <c r="X48" s="72"/>
      <c r="Y48" s="72"/>
      <c r="Z48" s="72"/>
    </row>
    <row r="49" spans="1:26" customFormat="1" ht="36" customHeight="1">
      <c r="A49" s="320">
        <v>40</v>
      </c>
      <c r="B49" s="361"/>
      <c r="C49" s="361"/>
      <c r="D49" s="323"/>
      <c r="E49" s="323"/>
      <c r="F49" s="323"/>
      <c r="G49" s="323"/>
      <c r="H49" s="72"/>
      <c r="I49" s="72"/>
      <c r="J49" s="72"/>
      <c r="K49" s="72"/>
      <c r="L49" s="72"/>
      <c r="M49" s="72"/>
      <c r="N49" s="72"/>
      <c r="O49" s="72"/>
      <c r="P49" s="72"/>
      <c r="Q49" s="72"/>
      <c r="R49" s="72"/>
      <c r="S49" s="72"/>
      <c r="T49" s="72"/>
      <c r="U49" s="72"/>
      <c r="V49" s="72"/>
      <c r="W49" s="72"/>
      <c r="X49" s="72"/>
      <c r="Y49" s="72"/>
      <c r="Z49" s="72"/>
    </row>
    <row r="50" spans="1:26" customFormat="1" ht="36" customHeight="1">
      <c r="A50" s="320">
        <v>41</v>
      </c>
      <c r="B50" s="361"/>
      <c r="C50" s="361"/>
      <c r="D50" s="327"/>
      <c r="E50" s="323"/>
      <c r="F50" s="327"/>
      <c r="G50" s="375"/>
      <c r="H50" s="72"/>
      <c r="I50" s="72"/>
      <c r="J50" s="72"/>
      <c r="K50" s="72"/>
      <c r="L50" s="72"/>
      <c r="M50" s="72"/>
      <c r="N50" s="72"/>
      <c r="O50" s="72"/>
      <c r="P50" s="72"/>
      <c r="Q50" s="72"/>
      <c r="R50" s="72"/>
      <c r="S50" s="72"/>
      <c r="T50" s="72"/>
      <c r="U50" s="72"/>
      <c r="V50" s="72"/>
      <c r="W50" s="72"/>
      <c r="X50" s="72"/>
      <c r="Y50" s="72"/>
      <c r="Z50" s="72"/>
    </row>
    <row r="51" spans="1:26" customFormat="1" ht="36" customHeight="1">
      <c r="A51" s="320">
        <v>42</v>
      </c>
      <c r="B51" s="366"/>
      <c r="C51" s="361"/>
      <c r="D51" s="323"/>
      <c r="E51" s="327"/>
      <c r="F51" s="327"/>
      <c r="G51" s="327"/>
      <c r="H51" s="72"/>
      <c r="I51" s="72"/>
      <c r="J51" s="72"/>
      <c r="K51" s="72"/>
      <c r="L51" s="72"/>
      <c r="M51" s="72"/>
      <c r="N51" s="72"/>
      <c r="O51" s="72"/>
      <c r="P51" s="72"/>
      <c r="Q51" s="72"/>
      <c r="R51" s="72"/>
      <c r="S51" s="72"/>
      <c r="T51" s="72"/>
      <c r="U51" s="72"/>
      <c r="V51" s="72"/>
      <c r="W51" s="72"/>
      <c r="X51" s="72"/>
      <c r="Y51" s="72"/>
      <c r="Z51" s="72"/>
    </row>
    <row r="52" spans="1:26" customFormat="1" ht="36" customHeight="1">
      <c r="A52" s="320">
        <v>43</v>
      </c>
      <c r="B52" s="361"/>
      <c r="C52" s="361"/>
      <c r="D52" s="323"/>
      <c r="E52" s="323"/>
      <c r="F52" s="323"/>
      <c r="G52" s="323"/>
      <c r="H52" s="72"/>
      <c r="I52" s="72"/>
      <c r="J52" s="72"/>
      <c r="K52" s="72"/>
      <c r="L52" s="72"/>
      <c r="M52" s="72"/>
      <c r="N52" s="72"/>
      <c r="O52" s="72"/>
      <c r="P52" s="72"/>
      <c r="Q52" s="72"/>
      <c r="R52" s="72"/>
      <c r="S52" s="72"/>
      <c r="T52" s="72"/>
      <c r="U52" s="72"/>
      <c r="V52" s="72"/>
      <c r="W52" s="72"/>
      <c r="X52" s="72"/>
      <c r="Y52" s="72"/>
      <c r="Z52" s="72"/>
    </row>
    <row r="53" spans="1:26" customFormat="1" ht="36" customHeight="1">
      <c r="A53" s="320">
        <v>44</v>
      </c>
      <c r="B53" s="361"/>
      <c r="C53" s="361"/>
      <c r="D53" s="327"/>
      <c r="E53" s="323"/>
      <c r="F53" s="327"/>
      <c r="G53" s="375"/>
      <c r="H53" s="72"/>
      <c r="I53" s="72"/>
      <c r="J53" s="72"/>
      <c r="K53" s="72"/>
      <c r="L53" s="72"/>
      <c r="M53" s="72"/>
      <c r="N53" s="72"/>
      <c r="O53" s="72"/>
      <c r="P53" s="72"/>
      <c r="Q53" s="72"/>
      <c r="R53" s="72"/>
      <c r="S53" s="72"/>
      <c r="T53" s="72"/>
      <c r="U53" s="72"/>
      <c r="V53" s="72"/>
      <c r="W53" s="72"/>
      <c r="X53" s="72"/>
      <c r="Y53" s="72"/>
      <c r="Z53" s="72"/>
    </row>
    <row r="54" spans="1:26" customFormat="1" ht="36" customHeight="1">
      <c r="A54" s="320">
        <v>45</v>
      </c>
      <c r="B54" s="366"/>
      <c r="C54" s="361"/>
      <c r="D54" s="323"/>
      <c r="E54" s="327"/>
      <c r="F54" s="327"/>
      <c r="G54" s="327"/>
      <c r="H54" s="72"/>
      <c r="I54" s="72"/>
      <c r="J54" s="72"/>
      <c r="K54" s="72"/>
      <c r="L54" s="72"/>
      <c r="M54" s="72"/>
      <c r="N54" s="72"/>
      <c r="O54" s="72"/>
      <c r="P54" s="72"/>
      <c r="Q54" s="72"/>
      <c r="R54" s="72"/>
      <c r="S54" s="72"/>
      <c r="T54" s="72"/>
      <c r="U54" s="72"/>
      <c r="V54" s="72"/>
      <c r="W54" s="72"/>
      <c r="X54" s="72"/>
      <c r="Y54" s="72"/>
      <c r="Z54" s="72"/>
    </row>
    <row r="55" spans="1:26" customFormat="1" ht="36" customHeight="1">
      <c r="A55" s="320">
        <v>46</v>
      </c>
      <c r="B55" s="361"/>
      <c r="C55" s="361"/>
      <c r="D55" s="323"/>
      <c r="E55" s="323"/>
      <c r="F55" s="323"/>
      <c r="G55" s="323"/>
      <c r="H55" s="72"/>
      <c r="I55" s="72"/>
      <c r="J55" s="72"/>
      <c r="K55" s="72"/>
      <c r="L55" s="72"/>
      <c r="M55" s="72"/>
      <c r="N55" s="72"/>
      <c r="O55" s="72"/>
      <c r="P55" s="72"/>
      <c r="Q55" s="72"/>
      <c r="R55" s="72"/>
      <c r="S55" s="72"/>
      <c r="T55" s="72"/>
      <c r="U55" s="72"/>
      <c r="V55" s="72"/>
      <c r="W55" s="72"/>
      <c r="X55" s="72"/>
      <c r="Y55" s="72"/>
      <c r="Z55" s="72"/>
    </row>
    <row r="56" spans="1:26" customFormat="1" ht="36" customHeight="1">
      <c r="A56" s="320">
        <v>47</v>
      </c>
      <c r="B56" s="361"/>
      <c r="C56" s="361"/>
      <c r="D56" s="327"/>
      <c r="E56" s="323"/>
      <c r="F56" s="327"/>
      <c r="G56" s="375"/>
      <c r="H56" s="72"/>
      <c r="I56" s="72"/>
      <c r="J56" s="72"/>
      <c r="K56" s="72"/>
      <c r="L56" s="72"/>
      <c r="M56" s="72"/>
      <c r="N56" s="72"/>
      <c r="O56" s="72"/>
      <c r="P56" s="72"/>
      <c r="Q56" s="72"/>
      <c r="R56" s="72"/>
      <c r="S56" s="72"/>
      <c r="T56" s="72"/>
      <c r="U56" s="72"/>
      <c r="V56" s="72"/>
      <c r="W56" s="72"/>
      <c r="X56" s="72"/>
      <c r="Y56" s="72"/>
      <c r="Z56" s="72"/>
    </row>
    <row r="57" spans="1:26" customFormat="1" ht="36" customHeight="1">
      <c r="A57" s="320">
        <v>48</v>
      </c>
      <c r="B57" s="366"/>
      <c r="C57" s="361"/>
      <c r="D57" s="323"/>
      <c r="E57" s="327"/>
      <c r="F57" s="327"/>
      <c r="G57" s="327"/>
      <c r="H57" s="72"/>
      <c r="I57" s="72"/>
      <c r="J57" s="72"/>
      <c r="K57" s="72"/>
      <c r="L57" s="72"/>
      <c r="M57" s="72"/>
      <c r="N57" s="72"/>
      <c r="O57" s="72"/>
      <c r="P57" s="72"/>
      <c r="Q57" s="72"/>
      <c r="R57" s="72"/>
      <c r="S57" s="72"/>
      <c r="T57" s="72"/>
      <c r="U57" s="72"/>
      <c r="V57" s="72"/>
      <c r="W57" s="72"/>
      <c r="X57" s="72"/>
      <c r="Y57" s="72"/>
      <c r="Z57" s="72"/>
    </row>
    <row r="58" spans="1:26" customFormat="1" ht="36" customHeight="1">
      <c r="A58" s="320">
        <v>49</v>
      </c>
      <c r="B58" s="361"/>
      <c r="C58" s="361"/>
      <c r="D58" s="323"/>
      <c r="E58" s="323"/>
      <c r="F58" s="323"/>
      <c r="G58" s="323"/>
      <c r="H58" s="72"/>
      <c r="I58" s="72"/>
      <c r="J58" s="72"/>
      <c r="K58" s="72"/>
      <c r="L58" s="72"/>
      <c r="M58" s="72"/>
      <c r="N58" s="72"/>
      <c r="O58" s="72"/>
      <c r="P58" s="72"/>
      <c r="Q58" s="72"/>
      <c r="R58" s="72"/>
      <c r="S58" s="72"/>
      <c r="T58" s="72"/>
      <c r="U58" s="72"/>
      <c r="V58" s="72"/>
      <c r="W58" s="72"/>
      <c r="X58" s="72"/>
      <c r="Y58" s="72"/>
      <c r="Z58" s="72"/>
    </row>
    <row r="59" spans="1:26" customFormat="1" ht="36" customHeight="1">
      <c r="A59" s="320">
        <v>50</v>
      </c>
      <c r="B59" s="361"/>
      <c r="C59" s="361"/>
      <c r="D59" s="327"/>
      <c r="E59" s="323"/>
      <c r="F59" s="327"/>
      <c r="G59" s="375"/>
      <c r="H59" s="72"/>
      <c r="I59" s="72"/>
      <c r="J59" s="72"/>
      <c r="K59" s="72"/>
      <c r="L59" s="72"/>
      <c r="M59" s="72"/>
      <c r="N59" s="72"/>
      <c r="O59" s="72"/>
      <c r="P59" s="72"/>
      <c r="Q59" s="72"/>
      <c r="R59" s="72"/>
      <c r="S59" s="72"/>
      <c r="T59" s="72"/>
      <c r="U59" s="72"/>
      <c r="V59" s="72"/>
      <c r="W59" s="72"/>
      <c r="X59" s="72"/>
      <c r="Y59" s="72"/>
      <c r="Z59" s="72"/>
    </row>
    <row r="60" spans="1:26" customFormat="1" ht="36" customHeight="1">
      <c r="A60" s="320">
        <v>51</v>
      </c>
      <c r="B60" s="366"/>
      <c r="C60" s="361"/>
      <c r="D60" s="323"/>
      <c r="E60" s="327"/>
      <c r="F60" s="327"/>
      <c r="G60" s="327"/>
      <c r="H60" s="72"/>
      <c r="I60" s="72"/>
      <c r="J60" s="72"/>
      <c r="K60" s="72"/>
      <c r="L60" s="72"/>
      <c r="M60" s="72"/>
      <c r="N60" s="72"/>
      <c r="O60" s="72"/>
      <c r="P60" s="72"/>
      <c r="Q60" s="72"/>
      <c r="R60" s="72"/>
      <c r="S60" s="72"/>
      <c r="T60" s="72"/>
      <c r="U60" s="72"/>
      <c r="V60" s="72"/>
      <c r="W60" s="72"/>
      <c r="X60" s="72"/>
      <c r="Y60" s="72"/>
      <c r="Z60" s="72"/>
    </row>
    <row r="61" spans="1:26" customFormat="1" ht="36" customHeight="1">
      <c r="A61" s="320">
        <v>52</v>
      </c>
      <c r="B61" s="361"/>
      <c r="C61" s="361"/>
      <c r="D61" s="323"/>
      <c r="E61" s="323"/>
      <c r="F61" s="323"/>
      <c r="G61" s="323"/>
      <c r="H61" s="72"/>
      <c r="I61" s="72"/>
      <c r="J61" s="72"/>
      <c r="K61" s="72"/>
      <c r="L61" s="72"/>
      <c r="M61" s="72"/>
      <c r="N61" s="72"/>
      <c r="O61" s="72"/>
      <c r="P61" s="72"/>
      <c r="Q61" s="72"/>
      <c r="R61" s="72"/>
      <c r="S61" s="72"/>
      <c r="T61" s="72"/>
      <c r="U61" s="72"/>
      <c r="V61" s="72"/>
      <c r="W61" s="72"/>
      <c r="X61" s="72"/>
      <c r="Y61" s="72"/>
      <c r="Z61" s="72"/>
    </row>
    <row r="62" spans="1:26" customFormat="1" ht="36" customHeight="1">
      <c r="A62" s="320">
        <v>53</v>
      </c>
      <c r="B62" s="361"/>
      <c r="C62" s="361"/>
      <c r="D62" s="327"/>
      <c r="E62" s="323"/>
      <c r="F62" s="327"/>
      <c r="G62" s="375"/>
      <c r="H62" s="72"/>
      <c r="I62" s="72"/>
      <c r="J62" s="72"/>
      <c r="K62" s="72"/>
      <c r="L62" s="72"/>
      <c r="M62" s="72"/>
      <c r="N62" s="72"/>
      <c r="O62" s="72"/>
      <c r="P62" s="72"/>
      <c r="Q62" s="72"/>
      <c r="R62" s="72"/>
      <c r="S62" s="72"/>
      <c r="T62" s="72"/>
      <c r="U62" s="72"/>
      <c r="V62" s="72"/>
      <c r="W62" s="72"/>
      <c r="X62" s="72"/>
      <c r="Y62" s="72"/>
      <c r="Z62" s="72"/>
    </row>
    <row r="63" spans="1:26" customFormat="1" ht="36" customHeight="1">
      <c r="A63" s="320">
        <v>54</v>
      </c>
      <c r="B63" s="366"/>
      <c r="C63" s="361"/>
      <c r="D63" s="323"/>
      <c r="E63" s="327"/>
      <c r="F63" s="327"/>
      <c r="G63" s="327"/>
      <c r="H63" s="72"/>
      <c r="I63" s="72"/>
      <c r="J63" s="72"/>
      <c r="K63" s="72"/>
      <c r="L63" s="72"/>
      <c r="M63" s="72"/>
      <c r="N63" s="72"/>
      <c r="O63" s="72"/>
      <c r="P63" s="72"/>
      <c r="Q63" s="72"/>
      <c r="R63" s="72"/>
      <c r="S63" s="72"/>
      <c r="T63" s="72"/>
      <c r="U63" s="72"/>
      <c r="V63" s="72"/>
      <c r="W63" s="72"/>
      <c r="X63" s="72"/>
      <c r="Y63" s="72"/>
      <c r="Z63" s="72"/>
    </row>
    <row r="64" spans="1:26" customFormat="1" ht="36" customHeight="1">
      <c r="A64" s="320">
        <v>55</v>
      </c>
      <c r="B64" s="361"/>
      <c r="C64" s="361"/>
      <c r="D64" s="323"/>
      <c r="E64" s="323"/>
      <c r="F64" s="323"/>
      <c r="G64" s="323"/>
      <c r="H64" s="72"/>
      <c r="I64" s="72"/>
      <c r="J64" s="72"/>
      <c r="K64" s="72"/>
      <c r="L64" s="72"/>
      <c r="M64" s="72"/>
      <c r="N64" s="72"/>
      <c r="O64" s="72"/>
      <c r="P64" s="72"/>
      <c r="Q64" s="72"/>
      <c r="R64" s="72"/>
      <c r="S64" s="72"/>
      <c r="T64" s="72"/>
      <c r="U64" s="72"/>
      <c r="V64" s="72"/>
      <c r="W64" s="72"/>
      <c r="X64" s="72"/>
      <c r="Y64" s="72"/>
      <c r="Z64" s="72"/>
    </row>
    <row r="65" spans="1:26" customFormat="1" ht="36" customHeight="1">
      <c r="A65" s="320">
        <v>56</v>
      </c>
      <c r="B65" s="361"/>
      <c r="C65" s="361"/>
      <c r="D65" s="327"/>
      <c r="E65" s="323"/>
      <c r="F65" s="327"/>
      <c r="G65" s="375"/>
      <c r="H65" s="72"/>
      <c r="I65" s="72"/>
      <c r="J65" s="72"/>
      <c r="K65" s="72"/>
      <c r="L65" s="72"/>
      <c r="M65" s="72"/>
      <c r="N65" s="72"/>
      <c r="O65" s="72"/>
      <c r="P65" s="72"/>
      <c r="Q65" s="72"/>
      <c r="R65" s="72"/>
      <c r="S65" s="72"/>
      <c r="T65" s="72"/>
      <c r="U65" s="72"/>
      <c r="V65" s="72"/>
      <c r="W65" s="72"/>
      <c r="X65" s="72"/>
      <c r="Y65" s="72"/>
      <c r="Z65" s="72"/>
    </row>
    <row r="66" spans="1:26" customFormat="1" ht="36" customHeight="1">
      <c r="A66" s="320">
        <v>57</v>
      </c>
      <c r="B66" s="366"/>
      <c r="C66" s="361"/>
      <c r="D66" s="323"/>
      <c r="E66" s="327"/>
      <c r="F66" s="327"/>
      <c r="G66" s="327"/>
      <c r="H66" s="72"/>
      <c r="I66" s="72"/>
      <c r="J66" s="72"/>
      <c r="K66" s="72"/>
      <c r="L66" s="72"/>
      <c r="M66" s="72"/>
      <c r="N66" s="72"/>
      <c r="O66" s="72"/>
      <c r="P66" s="72"/>
      <c r="Q66" s="72"/>
      <c r="R66" s="72"/>
      <c r="S66" s="72"/>
      <c r="T66" s="72"/>
      <c r="U66" s="72"/>
      <c r="V66" s="72"/>
      <c r="W66" s="72"/>
      <c r="X66" s="72"/>
      <c r="Y66" s="72"/>
      <c r="Z66" s="72"/>
    </row>
    <row r="67" spans="1:26" customFormat="1" ht="36" customHeight="1">
      <c r="A67" s="320">
        <v>58</v>
      </c>
      <c r="B67" s="361"/>
      <c r="C67" s="361"/>
      <c r="D67" s="323"/>
      <c r="E67" s="323"/>
      <c r="F67" s="323"/>
      <c r="G67" s="323"/>
      <c r="H67" s="72"/>
      <c r="I67" s="72"/>
      <c r="J67" s="72"/>
      <c r="K67" s="72"/>
      <c r="L67" s="72"/>
      <c r="M67" s="72"/>
      <c r="N67" s="72"/>
      <c r="O67" s="72"/>
      <c r="P67" s="72"/>
      <c r="Q67" s="72"/>
      <c r="R67" s="72"/>
      <c r="S67" s="72"/>
      <c r="T67" s="72"/>
      <c r="U67" s="72"/>
      <c r="V67" s="72"/>
      <c r="W67" s="72"/>
      <c r="X67" s="72"/>
      <c r="Y67" s="72"/>
      <c r="Z67" s="72"/>
    </row>
    <row r="68" spans="1:26" customFormat="1" ht="36" customHeight="1">
      <c r="A68" s="320">
        <v>59</v>
      </c>
      <c r="B68" s="361"/>
      <c r="C68" s="361"/>
      <c r="D68" s="327"/>
      <c r="E68" s="323"/>
      <c r="F68" s="327"/>
      <c r="G68" s="375"/>
      <c r="H68" s="72"/>
      <c r="I68" s="72"/>
      <c r="J68" s="72"/>
      <c r="K68" s="72"/>
      <c r="L68" s="72"/>
      <c r="M68" s="72"/>
      <c r="N68" s="72"/>
      <c r="O68" s="72"/>
      <c r="P68" s="72"/>
      <c r="Q68" s="72"/>
      <c r="R68" s="72"/>
      <c r="S68" s="72"/>
      <c r="T68" s="72"/>
      <c r="U68" s="72"/>
      <c r="V68" s="72"/>
      <c r="W68" s="72"/>
      <c r="X68" s="72"/>
      <c r="Y68" s="72"/>
      <c r="Z68" s="72"/>
    </row>
    <row r="69" spans="1:26" customFormat="1" ht="36" customHeight="1">
      <c r="A69" s="320">
        <v>60</v>
      </c>
      <c r="B69" s="366"/>
      <c r="C69" s="361"/>
      <c r="D69" s="323"/>
      <c r="E69" s="327"/>
      <c r="F69" s="327"/>
      <c r="G69" s="327"/>
      <c r="H69" s="72"/>
      <c r="I69" s="72"/>
      <c r="J69" s="72"/>
      <c r="K69" s="72"/>
      <c r="L69" s="72"/>
      <c r="M69" s="72"/>
      <c r="N69" s="72"/>
      <c r="O69" s="72"/>
      <c r="P69" s="72"/>
      <c r="Q69" s="72"/>
      <c r="R69" s="72"/>
      <c r="S69" s="72"/>
      <c r="T69" s="72"/>
      <c r="U69" s="72"/>
      <c r="V69" s="72"/>
      <c r="W69" s="72"/>
      <c r="X69" s="72"/>
      <c r="Y69" s="72"/>
      <c r="Z69" s="72"/>
    </row>
    <row r="70" spans="1:26" customFormat="1" ht="36" customHeight="1">
      <c r="A70" s="320">
        <v>61</v>
      </c>
      <c r="B70" s="361"/>
      <c r="C70" s="361"/>
      <c r="D70" s="323"/>
      <c r="E70" s="323"/>
      <c r="F70" s="323"/>
      <c r="G70" s="323"/>
      <c r="H70" s="72"/>
      <c r="I70" s="72"/>
      <c r="J70" s="72"/>
      <c r="K70" s="72"/>
      <c r="L70" s="72"/>
      <c r="M70" s="72"/>
      <c r="N70" s="72"/>
      <c r="O70" s="72"/>
      <c r="P70" s="72"/>
      <c r="Q70" s="72"/>
      <c r="R70" s="72"/>
      <c r="S70" s="72"/>
      <c r="T70" s="72"/>
      <c r="U70" s="72"/>
      <c r="V70" s="72"/>
      <c r="W70" s="72"/>
      <c r="X70" s="72"/>
      <c r="Y70" s="72"/>
      <c r="Z70" s="72"/>
    </row>
    <row r="71" spans="1:26" customFormat="1" ht="36" customHeight="1">
      <c r="A71" s="320">
        <v>62</v>
      </c>
      <c r="B71" s="361"/>
      <c r="C71" s="361"/>
      <c r="D71" s="327"/>
      <c r="E71" s="323"/>
      <c r="F71" s="327"/>
      <c r="G71" s="375"/>
      <c r="H71" s="72"/>
      <c r="I71" s="72"/>
      <c r="J71" s="72"/>
      <c r="K71" s="72"/>
      <c r="L71" s="72"/>
      <c r="M71" s="72"/>
      <c r="N71" s="72"/>
      <c r="O71" s="72"/>
      <c r="P71" s="72"/>
      <c r="Q71" s="72"/>
      <c r="R71" s="72"/>
      <c r="S71" s="72"/>
      <c r="T71" s="72"/>
      <c r="U71" s="72"/>
      <c r="V71" s="72"/>
      <c r="W71" s="72"/>
      <c r="X71" s="72"/>
      <c r="Y71" s="72"/>
      <c r="Z71" s="72"/>
    </row>
    <row r="72" spans="1:26" customFormat="1" ht="36" customHeight="1">
      <c r="A72" s="320">
        <v>63</v>
      </c>
      <c r="B72" s="366"/>
      <c r="C72" s="361"/>
      <c r="D72" s="323"/>
      <c r="E72" s="327"/>
      <c r="F72" s="327"/>
      <c r="G72" s="327"/>
      <c r="H72" s="72"/>
      <c r="I72" s="72"/>
      <c r="J72" s="72"/>
      <c r="K72" s="72"/>
      <c r="L72" s="72"/>
      <c r="M72" s="72"/>
      <c r="N72" s="72"/>
      <c r="O72" s="72"/>
      <c r="P72" s="72"/>
      <c r="Q72" s="72"/>
      <c r="R72" s="72"/>
      <c r="S72" s="72"/>
      <c r="T72" s="72"/>
      <c r="U72" s="72"/>
      <c r="V72" s="72"/>
      <c r="W72" s="72"/>
      <c r="X72" s="72"/>
      <c r="Y72" s="72"/>
      <c r="Z72" s="72"/>
    </row>
    <row r="73" spans="1:26" customFormat="1" ht="36" customHeight="1">
      <c r="A73" s="320">
        <v>64</v>
      </c>
      <c r="B73" s="361"/>
      <c r="C73" s="361"/>
      <c r="D73" s="323"/>
      <c r="E73" s="323"/>
      <c r="F73" s="323"/>
      <c r="G73" s="323"/>
      <c r="H73" s="72"/>
      <c r="I73" s="72"/>
      <c r="J73" s="72"/>
      <c r="K73" s="72"/>
      <c r="L73" s="72"/>
      <c r="M73" s="72"/>
      <c r="N73" s="72"/>
      <c r="O73" s="72"/>
      <c r="P73" s="72"/>
      <c r="Q73" s="72"/>
      <c r="R73" s="72"/>
      <c r="S73" s="72"/>
      <c r="T73" s="72"/>
      <c r="U73" s="72"/>
      <c r="V73" s="72"/>
      <c r="W73" s="72"/>
      <c r="X73" s="72"/>
      <c r="Y73" s="72"/>
      <c r="Z73" s="72"/>
    </row>
    <row r="74" spans="1:26" customFormat="1" ht="36" customHeight="1">
      <c r="A74" s="320">
        <v>65</v>
      </c>
      <c r="B74" s="361"/>
      <c r="C74" s="361"/>
      <c r="D74" s="327"/>
      <c r="E74" s="323"/>
      <c r="F74" s="327"/>
      <c r="G74" s="375"/>
      <c r="H74" s="72"/>
      <c r="I74" s="72"/>
      <c r="J74" s="72"/>
      <c r="K74" s="72"/>
      <c r="L74" s="72"/>
      <c r="M74" s="72"/>
      <c r="N74" s="72"/>
      <c r="O74" s="72"/>
      <c r="P74" s="72"/>
      <c r="Q74" s="72"/>
      <c r="R74" s="72"/>
      <c r="S74" s="72"/>
      <c r="T74" s="72"/>
      <c r="U74" s="72"/>
      <c r="V74" s="72"/>
      <c r="W74" s="72"/>
      <c r="X74" s="72"/>
      <c r="Y74" s="72"/>
      <c r="Z74" s="72"/>
    </row>
    <row r="75" spans="1:26" customFormat="1" ht="36" customHeight="1">
      <c r="A75" s="320">
        <v>66</v>
      </c>
      <c r="B75" s="366"/>
      <c r="C75" s="361"/>
      <c r="D75" s="323"/>
      <c r="E75" s="327"/>
      <c r="F75" s="327"/>
      <c r="G75" s="327"/>
      <c r="H75" s="72"/>
      <c r="I75" s="72"/>
      <c r="J75" s="72"/>
      <c r="K75" s="72"/>
      <c r="L75" s="72"/>
      <c r="M75" s="72"/>
      <c r="N75" s="72"/>
      <c r="O75" s="72"/>
      <c r="P75" s="72"/>
      <c r="Q75" s="72"/>
      <c r="R75" s="72"/>
      <c r="S75" s="72"/>
      <c r="T75" s="72"/>
      <c r="U75" s="72"/>
      <c r="V75" s="72"/>
      <c r="W75" s="72"/>
      <c r="X75" s="72"/>
      <c r="Y75" s="72"/>
      <c r="Z75" s="72"/>
    </row>
    <row r="76" spans="1:26" customFormat="1" ht="36" customHeight="1">
      <c r="A76" s="320">
        <v>67</v>
      </c>
      <c r="B76" s="361"/>
      <c r="C76" s="361"/>
      <c r="D76" s="323"/>
      <c r="E76" s="323"/>
      <c r="F76" s="323"/>
      <c r="G76" s="323"/>
      <c r="H76" s="72"/>
      <c r="I76" s="72"/>
      <c r="J76" s="72"/>
      <c r="K76" s="72"/>
      <c r="L76" s="72"/>
      <c r="M76" s="72"/>
      <c r="N76" s="72"/>
      <c r="O76" s="72"/>
      <c r="P76" s="72"/>
      <c r="Q76" s="72"/>
      <c r="R76" s="72"/>
      <c r="S76" s="72"/>
      <c r="T76" s="72"/>
      <c r="U76" s="72"/>
      <c r="V76" s="72"/>
      <c r="W76" s="72"/>
      <c r="X76" s="72"/>
      <c r="Y76" s="72"/>
      <c r="Z76" s="72"/>
    </row>
    <row r="77" spans="1:26" customFormat="1" ht="36" customHeight="1">
      <c r="A77" s="320">
        <v>68</v>
      </c>
      <c r="B77" s="361"/>
      <c r="C77" s="361"/>
      <c r="D77" s="327"/>
      <c r="E77" s="323"/>
      <c r="F77" s="327"/>
      <c r="G77" s="375"/>
      <c r="H77" s="72"/>
      <c r="I77" s="72"/>
      <c r="J77" s="72"/>
      <c r="K77" s="72"/>
      <c r="L77" s="72"/>
      <c r="M77" s="72"/>
      <c r="N77" s="72"/>
      <c r="O77" s="72"/>
      <c r="P77" s="72"/>
      <c r="Q77" s="72"/>
      <c r="R77" s="72"/>
      <c r="S77" s="72"/>
      <c r="T77" s="72"/>
      <c r="U77" s="72"/>
      <c r="V77" s="72"/>
      <c r="W77" s="72"/>
      <c r="X77" s="72"/>
      <c r="Y77" s="72"/>
      <c r="Z77" s="72"/>
    </row>
    <row r="78" spans="1:26" customFormat="1" ht="36" customHeight="1">
      <c r="A78" s="320">
        <v>69</v>
      </c>
      <c r="B78" s="366"/>
      <c r="C78" s="361"/>
      <c r="D78" s="323"/>
      <c r="E78" s="327"/>
      <c r="F78" s="327"/>
      <c r="G78" s="327"/>
      <c r="H78" s="72"/>
      <c r="I78" s="72"/>
      <c r="J78" s="72"/>
      <c r="K78" s="72"/>
      <c r="L78" s="72"/>
      <c r="M78" s="72"/>
      <c r="N78" s="72"/>
      <c r="O78" s="72"/>
      <c r="P78" s="72"/>
      <c r="Q78" s="72"/>
      <c r="R78" s="72"/>
      <c r="S78" s="72"/>
      <c r="T78" s="72"/>
      <c r="U78" s="72"/>
      <c r="V78" s="72"/>
      <c r="W78" s="72"/>
      <c r="X78" s="72"/>
      <c r="Y78" s="72"/>
      <c r="Z78" s="72"/>
    </row>
    <row r="79" spans="1:26" customFormat="1" ht="36" customHeight="1">
      <c r="A79" s="320">
        <v>70</v>
      </c>
      <c r="B79" s="361"/>
      <c r="C79" s="361"/>
      <c r="D79" s="323"/>
      <c r="E79" s="323"/>
      <c r="F79" s="323"/>
      <c r="G79" s="323"/>
      <c r="H79" s="72"/>
      <c r="I79" s="72"/>
      <c r="J79" s="72"/>
      <c r="K79" s="72"/>
      <c r="L79" s="72"/>
      <c r="M79" s="72"/>
      <c r="N79" s="72"/>
      <c r="O79" s="72"/>
      <c r="P79" s="72"/>
      <c r="Q79" s="72"/>
      <c r="R79" s="72"/>
      <c r="S79" s="72"/>
      <c r="T79" s="72"/>
      <c r="U79" s="72"/>
      <c r="V79" s="72"/>
      <c r="W79" s="72"/>
      <c r="X79" s="72"/>
      <c r="Y79" s="72"/>
      <c r="Z79" s="72"/>
    </row>
    <row r="80" spans="1:26" customFormat="1" ht="36" customHeight="1">
      <c r="A80" s="320">
        <v>71</v>
      </c>
      <c r="B80" s="361"/>
      <c r="C80" s="361"/>
      <c r="D80" s="327"/>
      <c r="E80" s="323"/>
      <c r="F80" s="327"/>
      <c r="G80" s="375"/>
      <c r="H80" s="72"/>
      <c r="I80" s="72"/>
      <c r="J80" s="72"/>
      <c r="K80" s="72"/>
      <c r="L80" s="72"/>
      <c r="M80" s="72"/>
      <c r="N80" s="72"/>
      <c r="O80" s="72"/>
      <c r="P80" s="72"/>
      <c r="Q80" s="72"/>
      <c r="R80" s="72"/>
      <c r="S80" s="72"/>
      <c r="T80" s="72"/>
      <c r="U80" s="72"/>
      <c r="V80" s="72"/>
      <c r="W80" s="72"/>
      <c r="X80" s="72"/>
      <c r="Y80" s="72"/>
      <c r="Z80" s="72"/>
    </row>
    <row r="81" spans="1:26" customFormat="1" ht="36" customHeight="1">
      <c r="A81" s="320">
        <v>72</v>
      </c>
      <c r="B81" s="366"/>
      <c r="C81" s="361"/>
      <c r="D81" s="323"/>
      <c r="E81" s="327"/>
      <c r="F81" s="327"/>
      <c r="G81" s="327"/>
      <c r="H81" s="72"/>
      <c r="I81" s="72"/>
      <c r="J81" s="72"/>
      <c r="K81" s="72"/>
      <c r="L81" s="72"/>
      <c r="M81" s="72"/>
      <c r="N81" s="72"/>
      <c r="O81" s="72"/>
      <c r="P81" s="72"/>
      <c r="Q81" s="72"/>
      <c r="R81" s="72"/>
      <c r="S81" s="72"/>
      <c r="T81" s="72"/>
      <c r="U81" s="72"/>
      <c r="V81" s="72"/>
      <c r="W81" s="72"/>
      <c r="X81" s="72"/>
      <c r="Y81" s="72"/>
      <c r="Z81" s="72"/>
    </row>
    <row r="82" spans="1:26" customFormat="1" ht="36" customHeight="1">
      <c r="A82" s="320">
        <v>73</v>
      </c>
      <c r="B82" s="361"/>
      <c r="C82" s="361"/>
      <c r="D82" s="323"/>
      <c r="E82" s="323"/>
      <c r="F82" s="323"/>
      <c r="G82" s="323"/>
      <c r="H82" s="72"/>
      <c r="I82" s="72"/>
      <c r="J82" s="72"/>
      <c r="K82" s="72"/>
      <c r="L82" s="72"/>
      <c r="M82" s="72"/>
      <c r="N82" s="72"/>
      <c r="O82" s="72"/>
      <c r="P82" s="72"/>
      <c r="Q82" s="72"/>
      <c r="R82" s="72"/>
      <c r="S82" s="72"/>
      <c r="T82" s="72"/>
      <c r="U82" s="72"/>
      <c r="V82" s="72"/>
      <c r="W82" s="72"/>
      <c r="X82" s="72"/>
      <c r="Y82" s="72"/>
      <c r="Z82" s="72"/>
    </row>
    <row r="83" spans="1:26" customFormat="1" ht="36" customHeight="1">
      <c r="A83" s="320">
        <v>74</v>
      </c>
      <c r="B83" s="361"/>
      <c r="C83" s="361"/>
      <c r="D83" s="327"/>
      <c r="E83" s="323"/>
      <c r="F83" s="327"/>
      <c r="G83" s="375"/>
      <c r="H83" s="72"/>
      <c r="I83" s="72"/>
      <c r="J83" s="72"/>
      <c r="K83" s="72"/>
      <c r="L83" s="72"/>
      <c r="M83" s="72"/>
      <c r="N83" s="72"/>
      <c r="O83" s="72"/>
      <c r="P83" s="72"/>
      <c r="Q83" s="72"/>
      <c r="R83" s="72"/>
      <c r="S83" s="72"/>
      <c r="T83" s="72"/>
      <c r="U83" s="72"/>
      <c r="V83" s="72"/>
      <c r="W83" s="72"/>
      <c r="X83" s="72"/>
      <c r="Y83" s="72"/>
      <c r="Z83" s="72"/>
    </row>
    <row r="84" spans="1:26" customFormat="1" ht="36" customHeight="1">
      <c r="A84" s="320">
        <v>75</v>
      </c>
      <c r="B84" s="366"/>
      <c r="C84" s="361"/>
      <c r="D84" s="323"/>
      <c r="E84" s="327"/>
      <c r="F84" s="327"/>
      <c r="G84" s="327"/>
      <c r="H84" s="72"/>
      <c r="I84" s="72"/>
      <c r="J84" s="72"/>
      <c r="K84" s="72"/>
      <c r="L84" s="72"/>
      <c r="M84" s="72"/>
      <c r="N84" s="72"/>
      <c r="O84" s="72"/>
      <c r="P84" s="72"/>
      <c r="Q84" s="72"/>
      <c r="R84" s="72"/>
      <c r="S84" s="72"/>
      <c r="T84" s="72"/>
      <c r="U84" s="72"/>
      <c r="V84" s="72"/>
      <c r="W84" s="72"/>
      <c r="X84" s="72"/>
      <c r="Y84" s="72"/>
      <c r="Z84" s="72"/>
    </row>
    <row r="85" spans="1:26" customFormat="1" ht="36" customHeight="1">
      <c r="A85" s="320">
        <v>76</v>
      </c>
      <c r="B85" s="361"/>
      <c r="C85" s="361"/>
      <c r="D85" s="323"/>
      <c r="E85" s="323"/>
      <c r="F85" s="323"/>
      <c r="G85" s="323"/>
      <c r="H85" s="72"/>
      <c r="I85" s="72"/>
      <c r="J85" s="72"/>
      <c r="K85" s="72"/>
      <c r="L85" s="72"/>
      <c r="M85" s="72"/>
      <c r="N85" s="72"/>
      <c r="O85" s="72"/>
      <c r="P85" s="72"/>
      <c r="Q85" s="72"/>
      <c r="R85" s="72"/>
      <c r="S85" s="72"/>
      <c r="T85" s="72"/>
      <c r="U85" s="72"/>
      <c r="V85" s="72"/>
      <c r="W85" s="72"/>
      <c r="X85" s="72"/>
      <c r="Y85" s="72"/>
      <c r="Z85" s="72"/>
    </row>
    <row r="86" spans="1:26" customFormat="1" ht="36" customHeight="1">
      <c r="A86" s="320">
        <v>77</v>
      </c>
      <c r="B86" s="361"/>
      <c r="C86" s="361"/>
      <c r="D86" s="327"/>
      <c r="E86" s="323"/>
      <c r="F86" s="327"/>
      <c r="G86" s="375"/>
      <c r="H86" s="72"/>
      <c r="I86" s="72"/>
      <c r="J86" s="72"/>
      <c r="K86" s="72"/>
      <c r="L86" s="72"/>
      <c r="M86" s="72"/>
      <c r="N86" s="72"/>
      <c r="O86" s="72"/>
      <c r="P86" s="72"/>
      <c r="Q86" s="72"/>
      <c r="R86" s="72"/>
      <c r="S86" s="72"/>
      <c r="T86" s="72"/>
      <c r="U86" s="72"/>
      <c r="V86" s="72"/>
      <c r="W86" s="72"/>
      <c r="X86" s="72"/>
      <c r="Y86" s="72"/>
      <c r="Z86" s="72"/>
    </row>
    <row r="87" spans="1:26" customFormat="1" ht="36" customHeight="1">
      <c r="A87" s="320">
        <v>78</v>
      </c>
      <c r="B87" s="366"/>
      <c r="C87" s="361"/>
      <c r="D87" s="323"/>
      <c r="E87" s="327"/>
      <c r="F87" s="327"/>
      <c r="G87" s="327"/>
      <c r="H87" s="72"/>
      <c r="I87" s="72"/>
      <c r="J87" s="72"/>
      <c r="K87" s="72"/>
      <c r="L87" s="72"/>
      <c r="M87" s="72"/>
      <c r="N87" s="72"/>
      <c r="O87" s="72"/>
      <c r="P87" s="72"/>
      <c r="Q87" s="72"/>
      <c r="R87" s="72"/>
      <c r="S87" s="72"/>
      <c r="T87" s="72"/>
      <c r="U87" s="72"/>
      <c r="V87" s="72"/>
      <c r="W87" s="72"/>
      <c r="X87" s="72"/>
      <c r="Y87" s="72"/>
      <c r="Z87" s="72"/>
    </row>
    <row r="88" spans="1:26" customFormat="1" ht="36" customHeight="1">
      <c r="A88" s="320">
        <v>79</v>
      </c>
      <c r="B88" s="361"/>
      <c r="C88" s="361"/>
      <c r="D88" s="323"/>
      <c r="E88" s="323"/>
      <c r="F88" s="323"/>
      <c r="G88" s="323"/>
      <c r="H88" s="72"/>
      <c r="I88" s="72"/>
      <c r="J88" s="72"/>
      <c r="K88" s="72"/>
      <c r="L88" s="72"/>
      <c r="M88" s="72"/>
      <c r="N88" s="72"/>
      <c r="O88" s="72"/>
      <c r="P88" s="72"/>
      <c r="Q88" s="72"/>
      <c r="R88" s="72"/>
      <c r="S88" s="72"/>
      <c r="T88" s="72"/>
      <c r="U88" s="72"/>
      <c r="V88" s="72"/>
      <c r="W88" s="72"/>
      <c r="X88" s="72"/>
      <c r="Y88" s="72"/>
      <c r="Z88" s="72"/>
    </row>
    <row r="89" spans="1:26" customFormat="1" ht="36" customHeight="1">
      <c r="A89" s="320">
        <v>80</v>
      </c>
      <c r="B89" s="361"/>
      <c r="C89" s="361"/>
      <c r="D89" s="327"/>
      <c r="E89" s="323"/>
      <c r="F89" s="327"/>
      <c r="G89" s="375"/>
      <c r="H89" s="72"/>
      <c r="I89" s="72"/>
      <c r="J89" s="72"/>
      <c r="K89" s="72"/>
      <c r="L89" s="72"/>
      <c r="M89" s="72"/>
      <c r="N89" s="72"/>
      <c r="O89" s="72"/>
      <c r="P89" s="72"/>
      <c r="Q89" s="72"/>
      <c r="R89" s="72"/>
      <c r="S89" s="72"/>
      <c r="T89" s="72"/>
      <c r="U89" s="72"/>
      <c r="V89" s="72"/>
      <c r="W89" s="72"/>
      <c r="X89" s="72"/>
      <c r="Y89" s="72"/>
      <c r="Z89" s="72"/>
    </row>
    <row r="90" spans="1:26" customFormat="1" ht="36" customHeight="1">
      <c r="A90" s="320">
        <v>81</v>
      </c>
      <c r="B90" s="366"/>
      <c r="C90" s="361"/>
      <c r="D90" s="323"/>
      <c r="E90" s="327"/>
      <c r="F90" s="327"/>
      <c r="G90" s="327"/>
      <c r="H90" s="72"/>
      <c r="I90" s="72"/>
      <c r="J90" s="72"/>
      <c r="K90" s="72"/>
      <c r="L90" s="72"/>
      <c r="M90" s="72"/>
      <c r="N90" s="72"/>
      <c r="O90" s="72"/>
      <c r="P90" s="72"/>
      <c r="Q90" s="72"/>
      <c r="R90" s="72"/>
      <c r="S90" s="72"/>
      <c r="T90" s="72"/>
      <c r="U90" s="72"/>
      <c r="V90" s="72"/>
      <c r="W90" s="72"/>
      <c r="X90" s="72"/>
      <c r="Y90" s="72"/>
      <c r="Z90" s="72"/>
    </row>
    <row r="91" spans="1:26" customFormat="1" ht="36" customHeight="1">
      <c r="A91" s="320">
        <v>82</v>
      </c>
      <c r="B91" s="361"/>
      <c r="C91" s="361"/>
      <c r="D91" s="323"/>
      <c r="E91" s="323"/>
      <c r="F91" s="323"/>
      <c r="G91" s="323"/>
      <c r="H91" s="72"/>
      <c r="I91" s="72"/>
      <c r="J91" s="72"/>
      <c r="K91" s="72"/>
      <c r="L91" s="72"/>
      <c r="M91" s="72"/>
      <c r="N91" s="72"/>
      <c r="O91" s="72"/>
      <c r="P91" s="72"/>
      <c r="Q91" s="72"/>
      <c r="R91" s="72"/>
      <c r="S91" s="72"/>
      <c r="T91" s="72"/>
      <c r="U91" s="72"/>
      <c r="V91" s="72"/>
      <c r="W91" s="72"/>
      <c r="X91" s="72"/>
      <c r="Y91" s="72"/>
      <c r="Z91" s="72"/>
    </row>
    <row r="92" spans="1:26" customFormat="1" ht="36" customHeight="1">
      <c r="A92" s="320">
        <v>83</v>
      </c>
      <c r="B92" s="361"/>
      <c r="C92" s="361"/>
      <c r="D92" s="327"/>
      <c r="E92" s="323"/>
      <c r="F92" s="327"/>
      <c r="G92" s="375"/>
      <c r="H92" s="72"/>
      <c r="I92" s="72"/>
      <c r="J92" s="72"/>
      <c r="K92" s="72"/>
      <c r="L92" s="72"/>
      <c r="M92" s="72"/>
      <c r="N92" s="72"/>
      <c r="O92" s="72"/>
      <c r="P92" s="72"/>
      <c r="Q92" s="72"/>
      <c r="R92" s="72"/>
      <c r="S92" s="72"/>
      <c r="T92" s="72"/>
      <c r="U92" s="72"/>
      <c r="V92" s="72"/>
      <c r="W92" s="72"/>
      <c r="X92" s="72"/>
      <c r="Y92" s="72"/>
      <c r="Z92" s="72"/>
    </row>
    <row r="93" spans="1:26" customFormat="1" ht="36" customHeight="1">
      <c r="A93" s="320">
        <v>84</v>
      </c>
      <c r="B93" s="366"/>
      <c r="C93" s="361"/>
      <c r="D93" s="323"/>
      <c r="E93" s="327"/>
      <c r="F93" s="327"/>
      <c r="G93" s="327"/>
      <c r="H93" s="72"/>
      <c r="I93" s="72"/>
      <c r="J93" s="72"/>
      <c r="K93" s="72"/>
      <c r="L93" s="72"/>
      <c r="M93" s="72"/>
      <c r="N93" s="72"/>
      <c r="O93" s="72"/>
      <c r="P93" s="72"/>
      <c r="Q93" s="72"/>
      <c r="R93" s="72"/>
      <c r="S93" s="72"/>
      <c r="T93" s="72"/>
      <c r="U93" s="72"/>
      <c r="V93" s="72"/>
      <c r="W93" s="72"/>
      <c r="X93" s="72"/>
      <c r="Y93" s="72"/>
      <c r="Z93" s="72"/>
    </row>
    <row r="94" spans="1:26" customFormat="1" ht="36" customHeight="1">
      <c r="A94" s="320">
        <v>85</v>
      </c>
      <c r="B94" s="361"/>
      <c r="C94" s="361"/>
      <c r="D94" s="323"/>
      <c r="E94" s="323"/>
      <c r="F94" s="323"/>
      <c r="G94" s="323"/>
      <c r="H94" s="72"/>
      <c r="I94" s="72"/>
      <c r="J94" s="72"/>
      <c r="K94" s="72"/>
      <c r="L94" s="72"/>
      <c r="M94" s="72"/>
      <c r="N94" s="72"/>
      <c r="O94" s="72"/>
      <c r="P94" s="72"/>
      <c r="Q94" s="72"/>
      <c r="R94" s="72"/>
      <c r="S94" s="72"/>
      <c r="T94" s="72"/>
      <c r="U94" s="72"/>
      <c r="V94" s="72"/>
      <c r="W94" s="72"/>
      <c r="X94" s="72"/>
      <c r="Y94" s="72"/>
      <c r="Z94" s="72"/>
    </row>
    <row r="95" spans="1:26" customFormat="1" ht="36" customHeight="1">
      <c r="A95" s="320">
        <v>86</v>
      </c>
      <c r="B95" s="361"/>
      <c r="C95" s="361"/>
      <c r="D95" s="327"/>
      <c r="E95" s="323"/>
      <c r="F95" s="327"/>
      <c r="G95" s="375"/>
      <c r="H95" s="72"/>
      <c r="I95" s="72"/>
      <c r="J95" s="72"/>
      <c r="K95" s="72"/>
      <c r="L95" s="72"/>
      <c r="M95" s="72"/>
      <c r="N95" s="72"/>
      <c r="O95" s="72"/>
      <c r="P95" s="72"/>
      <c r="Q95" s="72"/>
      <c r="R95" s="72"/>
      <c r="S95" s="72"/>
      <c r="T95" s="72"/>
      <c r="U95" s="72"/>
      <c r="V95" s="72"/>
      <c r="W95" s="72"/>
      <c r="X95" s="72"/>
      <c r="Y95" s="72"/>
      <c r="Z95" s="72"/>
    </row>
    <row r="96" spans="1:26" customFormat="1" ht="36" customHeight="1">
      <c r="A96" s="320">
        <v>87</v>
      </c>
      <c r="B96" s="366"/>
      <c r="C96" s="361"/>
      <c r="D96" s="323"/>
      <c r="E96" s="327"/>
      <c r="F96" s="327"/>
      <c r="G96" s="327"/>
      <c r="H96" s="72"/>
      <c r="I96" s="72"/>
      <c r="J96" s="72"/>
      <c r="K96" s="72"/>
      <c r="L96" s="72"/>
      <c r="M96" s="72"/>
      <c r="N96" s="72"/>
      <c r="O96" s="72"/>
      <c r="P96" s="72"/>
      <c r="Q96" s="72"/>
      <c r="R96" s="72"/>
      <c r="S96" s="72"/>
      <c r="T96" s="72"/>
      <c r="U96" s="72"/>
      <c r="V96" s="72"/>
      <c r="W96" s="72"/>
      <c r="X96" s="72"/>
      <c r="Y96" s="72"/>
      <c r="Z96" s="72"/>
    </row>
    <row r="97" spans="1:26" customFormat="1" ht="36" customHeight="1">
      <c r="A97" s="320">
        <v>88</v>
      </c>
      <c r="B97" s="361"/>
      <c r="C97" s="361"/>
      <c r="D97" s="323"/>
      <c r="E97" s="323"/>
      <c r="F97" s="323"/>
      <c r="G97" s="323"/>
      <c r="H97" s="72"/>
      <c r="I97" s="72"/>
      <c r="J97" s="72"/>
      <c r="K97" s="72"/>
      <c r="L97" s="72"/>
      <c r="M97" s="72"/>
      <c r="N97" s="72"/>
      <c r="O97" s="72"/>
      <c r="P97" s="72"/>
      <c r="Q97" s="72"/>
      <c r="R97" s="72"/>
      <c r="S97" s="72"/>
      <c r="T97" s="72"/>
      <c r="U97" s="72"/>
      <c r="V97" s="72"/>
      <c r="W97" s="72"/>
      <c r="X97" s="72"/>
      <c r="Y97" s="72"/>
      <c r="Z97" s="72"/>
    </row>
    <row r="98" spans="1:26" customFormat="1" ht="36" customHeight="1">
      <c r="A98" s="320">
        <v>89</v>
      </c>
      <c r="B98" s="361"/>
      <c r="C98" s="361"/>
      <c r="D98" s="327"/>
      <c r="E98" s="323"/>
      <c r="F98" s="327"/>
      <c r="G98" s="375"/>
      <c r="H98" s="72"/>
      <c r="I98" s="72"/>
      <c r="J98" s="72"/>
      <c r="K98" s="72"/>
      <c r="L98" s="72"/>
      <c r="M98" s="72"/>
      <c r="N98" s="72"/>
      <c r="O98" s="72"/>
      <c r="P98" s="72"/>
      <c r="Q98" s="72"/>
      <c r="R98" s="72"/>
      <c r="S98" s="72"/>
      <c r="T98" s="72"/>
      <c r="U98" s="72"/>
      <c r="V98" s="72"/>
      <c r="W98" s="72"/>
      <c r="X98" s="72"/>
      <c r="Y98" s="72"/>
      <c r="Z98" s="72"/>
    </row>
    <row r="99" spans="1:26" customFormat="1" ht="36" customHeight="1">
      <c r="A99" s="320">
        <v>90</v>
      </c>
      <c r="B99" s="366"/>
      <c r="C99" s="361"/>
      <c r="D99" s="323"/>
      <c r="E99" s="327"/>
      <c r="F99" s="327"/>
      <c r="G99" s="327"/>
      <c r="H99" s="72"/>
      <c r="I99" s="72"/>
      <c r="J99" s="72"/>
      <c r="K99" s="72"/>
      <c r="L99" s="72"/>
      <c r="M99" s="72"/>
      <c r="N99" s="72"/>
      <c r="O99" s="72"/>
      <c r="P99" s="72"/>
      <c r="Q99" s="72"/>
      <c r="R99" s="72"/>
      <c r="S99" s="72"/>
      <c r="T99" s="72"/>
      <c r="U99" s="72"/>
      <c r="V99" s="72"/>
      <c r="W99" s="72"/>
      <c r="X99" s="72"/>
      <c r="Y99" s="72"/>
      <c r="Z99" s="72"/>
    </row>
    <row r="100" spans="1:26" customFormat="1" ht="36" customHeight="1">
      <c r="A100" s="320">
        <v>91</v>
      </c>
      <c r="B100" s="361"/>
      <c r="C100" s="361"/>
      <c r="D100" s="323"/>
      <c r="E100" s="323"/>
      <c r="F100" s="323"/>
      <c r="G100" s="323"/>
      <c r="H100" s="72"/>
      <c r="I100" s="72"/>
      <c r="J100" s="72"/>
      <c r="K100" s="72"/>
      <c r="L100" s="72"/>
      <c r="M100" s="72"/>
      <c r="N100" s="72"/>
      <c r="O100" s="72"/>
      <c r="P100" s="72"/>
      <c r="Q100" s="72"/>
      <c r="R100" s="72"/>
      <c r="S100" s="72"/>
      <c r="T100" s="72"/>
      <c r="U100" s="72"/>
      <c r="V100" s="72"/>
      <c r="W100" s="72"/>
      <c r="X100" s="72"/>
      <c r="Y100" s="72"/>
      <c r="Z100" s="72"/>
    </row>
    <row r="101" spans="1:26" customFormat="1" ht="36" customHeight="1">
      <c r="A101" s="320">
        <v>92</v>
      </c>
      <c r="B101" s="361"/>
      <c r="C101" s="361"/>
      <c r="D101" s="327"/>
      <c r="E101" s="323"/>
      <c r="F101" s="327"/>
      <c r="G101" s="375"/>
      <c r="H101" s="72"/>
      <c r="I101" s="72"/>
      <c r="J101" s="72"/>
      <c r="K101" s="72"/>
      <c r="L101" s="72"/>
      <c r="M101" s="72"/>
      <c r="N101" s="72"/>
      <c r="O101" s="72"/>
      <c r="P101" s="72"/>
      <c r="Q101" s="72"/>
      <c r="R101" s="72"/>
      <c r="S101" s="72"/>
      <c r="T101" s="72"/>
      <c r="U101" s="72"/>
      <c r="V101" s="72"/>
      <c r="W101" s="72"/>
      <c r="X101" s="72"/>
      <c r="Y101" s="72"/>
      <c r="Z101" s="72"/>
    </row>
    <row r="102" spans="1:26" customFormat="1" ht="36" customHeight="1">
      <c r="A102" s="320">
        <v>93</v>
      </c>
      <c r="B102" s="366"/>
      <c r="C102" s="361"/>
      <c r="D102" s="323"/>
      <c r="E102" s="327"/>
      <c r="F102" s="327"/>
      <c r="G102" s="327"/>
      <c r="H102" s="72"/>
      <c r="I102" s="72"/>
      <c r="J102" s="72"/>
      <c r="K102" s="72"/>
      <c r="L102" s="72"/>
      <c r="M102" s="72"/>
      <c r="N102" s="72"/>
      <c r="O102" s="72"/>
      <c r="P102" s="72"/>
      <c r="Q102" s="72"/>
      <c r="R102" s="72"/>
      <c r="S102" s="72"/>
      <c r="T102" s="72"/>
      <c r="U102" s="72"/>
      <c r="V102" s="72"/>
      <c r="W102" s="72"/>
      <c r="X102" s="72"/>
      <c r="Y102" s="72"/>
      <c r="Z102" s="72"/>
    </row>
    <row r="103" spans="1:26" customFormat="1" ht="36" customHeight="1">
      <c r="A103" s="320">
        <v>94</v>
      </c>
      <c r="B103" s="361"/>
      <c r="C103" s="361"/>
      <c r="D103" s="323"/>
      <c r="E103" s="323"/>
      <c r="F103" s="323"/>
      <c r="G103" s="323"/>
      <c r="H103" s="72"/>
      <c r="I103" s="72"/>
      <c r="J103" s="72"/>
      <c r="K103" s="72"/>
      <c r="L103" s="72"/>
      <c r="M103" s="72"/>
      <c r="N103" s="72"/>
      <c r="O103" s="72"/>
      <c r="P103" s="72"/>
      <c r="Q103" s="72"/>
      <c r="R103" s="72"/>
      <c r="S103" s="72"/>
      <c r="T103" s="72"/>
      <c r="U103" s="72"/>
      <c r="V103" s="72"/>
      <c r="W103" s="72"/>
      <c r="X103" s="72"/>
      <c r="Y103" s="72"/>
      <c r="Z103" s="72"/>
    </row>
    <row r="104" spans="1:26" customFormat="1" ht="36" customHeight="1">
      <c r="A104" s="320">
        <v>95</v>
      </c>
      <c r="B104" s="361"/>
      <c r="C104" s="361"/>
      <c r="D104" s="327"/>
      <c r="E104" s="323"/>
      <c r="F104" s="327"/>
      <c r="G104" s="375"/>
      <c r="H104" s="72"/>
      <c r="I104" s="72"/>
      <c r="J104" s="72"/>
      <c r="K104" s="72"/>
      <c r="L104" s="72"/>
      <c r="M104" s="72"/>
      <c r="N104" s="72"/>
      <c r="O104" s="72"/>
      <c r="P104" s="72"/>
      <c r="Q104" s="72"/>
      <c r="R104" s="72"/>
      <c r="S104" s="72"/>
      <c r="T104" s="72"/>
      <c r="U104" s="72"/>
      <c r="V104" s="72"/>
      <c r="W104" s="72"/>
      <c r="X104" s="72"/>
      <c r="Y104" s="72"/>
      <c r="Z104" s="72"/>
    </row>
    <row r="105" spans="1:26" customFormat="1" ht="36" customHeight="1">
      <c r="A105" s="320">
        <v>96</v>
      </c>
      <c r="B105" s="366"/>
      <c r="C105" s="361"/>
      <c r="D105" s="323"/>
      <c r="E105" s="327"/>
      <c r="F105" s="327"/>
      <c r="G105" s="327"/>
      <c r="H105" s="72"/>
      <c r="I105" s="72"/>
      <c r="J105" s="72"/>
      <c r="K105" s="72"/>
      <c r="L105" s="72"/>
      <c r="M105" s="72"/>
      <c r="N105" s="72"/>
      <c r="O105" s="72"/>
      <c r="P105" s="72"/>
      <c r="Q105" s="72"/>
      <c r="R105" s="72"/>
      <c r="S105" s="72"/>
      <c r="T105" s="72"/>
      <c r="U105" s="72"/>
      <c r="V105" s="72"/>
      <c r="W105" s="72"/>
      <c r="X105" s="72"/>
      <c r="Y105" s="72"/>
      <c r="Z105" s="72"/>
    </row>
    <row r="106" spans="1:26" customFormat="1" ht="36" customHeight="1">
      <c r="A106" s="320">
        <v>97</v>
      </c>
      <c r="B106" s="361"/>
      <c r="C106" s="361"/>
      <c r="D106" s="323"/>
      <c r="E106" s="323"/>
      <c r="F106" s="323"/>
      <c r="G106" s="323"/>
      <c r="H106" s="72"/>
      <c r="I106" s="72"/>
      <c r="J106" s="72"/>
      <c r="K106" s="72"/>
      <c r="L106" s="72"/>
      <c r="M106" s="72"/>
      <c r="N106" s="72"/>
      <c r="O106" s="72"/>
      <c r="P106" s="72"/>
      <c r="Q106" s="72"/>
      <c r="R106" s="72"/>
      <c r="S106" s="72"/>
      <c r="T106" s="72"/>
      <c r="U106" s="72"/>
      <c r="V106" s="72"/>
      <c r="W106" s="72"/>
      <c r="X106" s="72"/>
      <c r="Y106" s="72"/>
      <c r="Z106" s="72"/>
    </row>
    <row r="107" spans="1:26" customFormat="1" ht="36" customHeight="1">
      <c r="A107" s="320">
        <v>98</v>
      </c>
      <c r="B107" s="361"/>
      <c r="C107" s="361"/>
      <c r="D107" s="327"/>
      <c r="E107" s="323"/>
      <c r="F107" s="327"/>
      <c r="G107" s="375"/>
      <c r="H107" s="72"/>
      <c r="I107" s="398"/>
      <c r="J107" s="72"/>
      <c r="K107" s="72"/>
      <c r="L107" s="72"/>
      <c r="M107" s="72"/>
      <c r="N107" s="72"/>
      <c r="O107" s="72"/>
      <c r="P107" s="72"/>
      <c r="Q107" s="72"/>
      <c r="R107" s="72"/>
      <c r="S107" s="72"/>
      <c r="T107" s="72"/>
      <c r="U107" s="72"/>
      <c r="V107" s="72"/>
      <c r="W107" s="72"/>
      <c r="X107" s="72"/>
      <c r="Y107" s="72"/>
      <c r="Z107" s="72"/>
    </row>
    <row r="108" spans="1:26" customFormat="1" ht="36" customHeight="1">
      <c r="A108" s="320">
        <v>99</v>
      </c>
      <c r="B108" s="366"/>
      <c r="C108" s="361"/>
      <c r="D108" s="323"/>
      <c r="E108" s="327"/>
      <c r="F108" s="327"/>
      <c r="G108" s="327"/>
      <c r="H108" s="72"/>
      <c r="I108" s="398"/>
      <c r="J108" s="72"/>
      <c r="K108" s="72"/>
      <c r="L108" s="72"/>
      <c r="M108" s="72"/>
      <c r="N108" s="72"/>
      <c r="O108" s="72"/>
      <c r="P108" s="72"/>
      <c r="Q108" s="72"/>
      <c r="R108" s="72"/>
      <c r="S108" s="72"/>
      <c r="T108" s="72"/>
      <c r="U108" s="72"/>
      <c r="V108" s="72"/>
      <c r="W108" s="72"/>
      <c r="X108" s="72"/>
      <c r="Y108" s="72"/>
      <c r="Z108" s="72"/>
    </row>
    <row r="109" spans="1:26" customFormat="1" ht="36" customHeight="1">
      <c r="A109" s="320">
        <v>100</v>
      </c>
      <c r="B109" s="361"/>
      <c r="C109" s="361"/>
      <c r="D109" s="323"/>
      <c r="E109" s="323"/>
      <c r="F109" s="323"/>
      <c r="G109" s="323"/>
      <c r="H109" s="72"/>
      <c r="I109" s="398"/>
      <c r="J109" s="72"/>
      <c r="K109" s="72"/>
      <c r="L109" s="72"/>
      <c r="M109" s="72"/>
      <c r="N109" s="72"/>
      <c r="O109" s="72"/>
      <c r="P109" s="72"/>
      <c r="Q109" s="72"/>
      <c r="R109" s="72"/>
      <c r="S109" s="72"/>
      <c r="T109" s="72"/>
      <c r="U109" s="72"/>
      <c r="V109" s="72"/>
      <c r="W109" s="72"/>
      <c r="X109" s="72"/>
      <c r="Y109" s="72"/>
      <c r="Z109" s="72"/>
    </row>
    <row r="110" spans="1:26" customFormat="1" ht="33.75" customHeight="1">
      <c r="A110" s="320">
        <v>101</v>
      </c>
      <c r="B110" s="361"/>
      <c r="C110" s="361"/>
      <c r="D110" s="323"/>
      <c r="E110" s="323"/>
      <c r="F110" s="323"/>
      <c r="G110" s="323"/>
      <c r="H110" s="72"/>
      <c r="I110" s="398"/>
      <c r="J110" s="72"/>
      <c r="K110" s="72"/>
      <c r="L110" s="72"/>
      <c r="M110" s="72"/>
      <c r="N110" s="72"/>
      <c r="O110" s="72"/>
      <c r="P110" s="72"/>
      <c r="Q110" s="72"/>
      <c r="R110" s="72"/>
      <c r="S110" s="72"/>
      <c r="T110" s="72"/>
      <c r="U110" s="72"/>
      <c r="V110" s="72"/>
      <c r="W110" s="72"/>
      <c r="X110" s="72"/>
      <c r="Y110" s="72"/>
      <c r="Z110" s="72"/>
    </row>
    <row r="111" spans="1:26" customFormat="1" ht="33.75" customHeight="1">
      <c r="A111" s="320">
        <v>102</v>
      </c>
      <c r="B111" s="361"/>
      <c r="C111" s="361"/>
      <c r="D111" s="323"/>
      <c r="E111" s="323"/>
      <c r="F111" s="323"/>
      <c r="G111" s="323"/>
      <c r="H111" s="72"/>
      <c r="I111" s="398"/>
      <c r="J111" s="72"/>
      <c r="K111" s="72"/>
      <c r="L111" s="72"/>
      <c r="M111" s="72"/>
      <c r="N111" s="72"/>
      <c r="O111" s="72"/>
      <c r="P111" s="72"/>
      <c r="Q111" s="72"/>
      <c r="R111" s="72"/>
      <c r="S111" s="72"/>
      <c r="T111" s="72"/>
      <c r="U111" s="72"/>
      <c r="V111" s="72"/>
      <c r="W111" s="72"/>
      <c r="X111" s="72"/>
      <c r="Y111" s="72"/>
      <c r="Z111" s="72"/>
    </row>
    <row r="112" spans="1:26" ht="33.75" customHeight="1">
      <c r="A112" s="320">
        <v>103</v>
      </c>
      <c r="B112" s="361"/>
      <c r="C112" s="361"/>
      <c r="D112" s="323"/>
      <c r="E112" s="323"/>
      <c r="F112" s="323"/>
      <c r="G112" s="323"/>
    </row>
    <row r="113" spans="1:7" ht="33.75" customHeight="1">
      <c r="A113" s="320">
        <v>104</v>
      </c>
      <c r="B113" s="361"/>
      <c r="C113" s="361"/>
      <c r="D113" s="323"/>
      <c r="E113" s="323"/>
      <c r="F113" s="323"/>
      <c r="G113" s="323"/>
    </row>
    <row r="114" spans="1:7" ht="33.75" customHeight="1">
      <c r="A114" s="320">
        <v>105</v>
      </c>
      <c r="B114" s="361"/>
      <c r="C114" s="361"/>
      <c r="D114" s="323"/>
      <c r="E114" s="323"/>
      <c r="F114" s="323"/>
      <c r="G114" s="323"/>
    </row>
    <row r="115" spans="1:7" ht="33.75" customHeight="1">
      <c r="A115" s="320">
        <v>106</v>
      </c>
      <c r="B115" s="361"/>
      <c r="C115" s="361"/>
      <c r="D115" s="323"/>
      <c r="E115" s="323"/>
      <c r="F115" s="323"/>
      <c r="G115" s="323"/>
    </row>
    <row r="116" spans="1:7" ht="33.75" customHeight="1">
      <c r="A116" s="320">
        <v>107</v>
      </c>
      <c r="B116" s="361"/>
      <c r="C116" s="361"/>
      <c r="D116" s="323"/>
      <c r="E116" s="323"/>
      <c r="F116" s="323"/>
      <c r="G116" s="323"/>
    </row>
    <row r="117" spans="1:7" ht="33.75" customHeight="1">
      <c r="A117" s="320">
        <v>108</v>
      </c>
      <c r="B117" s="361"/>
      <c r="C117" s="361"/>
      <c r="D117" s="323"/>
      <c r="E117" s="323"/>
      <c r="F117" s="323"/>
      <c r="G117" s="323"/>
    </row>
    <row r="118" spans="1:7" ht="33.75" customHeight="1">
      <c r="A118" s="320">
        <v>109</v>
      </c>
      <c r="B118" s="361"/>
      <c r="C118" s="361"/>
      <c r="D118" s="323"/>
      <c r="E118" s="323"/>
      <c r="F118" s="323"/>
      <c r="G118" s="323"/>
    </row>
    <row r="119" spans="1:7" ht="33.75" customHeight="1">
      <c r="A119" s="320">
        <v>110</v>
      </c>
      <c r="B119" s="361"/>
      <c r="C119" s="361"/>
      <c r="D119" s="323"/>
      <c r="E119" s="323"/>
      <c r="F119" s="323"/>
      <c r="G119" s="323"/>
    </row>
    <row r="120" spans="1:7" ht="33.75" customHeight="1">
      <c r="A120" s="320">
        <v>111</v>
      </c>
      <c r="B120" s="361"/>
      <c r="C120" s="361"/>
      <c r="D120" s="323"/>
      <c r="E120" s="323"/>
      <c r="F120" s="323"/>
      <c r="G120" s="323"/>
    </row>
    <row r="121" spans="1:7" ht="33.75" customHeight="1">
      <c r="A121" s="320">
        <v>112</v>
      </c>
      <c r="B121" s="361"/>
      <c r="C121" s="361"/>
      <c r="D121" s="323"/>
      <c r="E121" s="323"/>
      <c r="F121" s="323"/>
      <c r="G121" s="323"/>
    </row>
    <row r="122" spans="1:7" ht="33.75" customHeight="1">
      <c r="A122" s="320">
        <v>113</v>
      </c>
      <c r="B122" s="361"/>
      <c r="C122" s="361"/>
      <c r="D122" s="323"/>
      <c r="E122" s="323"/>
      <c r="F122" s="323"/>
      <c r="G122" s="323"/>
    </row>
    <row r="123" spans="1:7" ht="33.75" customHeight="1">
      <c r="A123" s="320">
        <v>114</v>
      </c>
      <c r="B123" s="361"/>
      <c r="C123" s="361"/>
      <c r="D123" s="323"/>
      <c r="E123" s="323"/>
      <c r="F123" s="323"/>
      <c r="G123" s="323"/>
    </row>
    <row r="124" spans="1:7" ht="33.75" customHeight="1">
      <c r="A124" s="320">
        <v>115</v>
      </c>
      <c r="B124" s="361"/>
      <c r="C124" s="361"/>
      <c r="D124" s="323"/>
      <c r="E124" s="323"/>
      <c r="F124" s="323"/>
      <c r="G124" s="323"/>
    </row>
    <row r="125" spans="1:7" ht="33.75" customHeight="1">
      <c r="A125" s="320">
        <v>116</v>
      </c>
      <c r="B125" s="361"/>
      <c r="C125" s="361"/>
      <c r="D125" s="323"/>
      <c r="E125" s="323"/>
      <c r="F125" s="323"/>
      <c r="G125" s="323"/>
    </row>
    <row r="126" spans="1:7" ht="33.75" customHeight="1">
      <c r="A126" s="320">
        <v>117</v>
      </c>
      <c r="B126" s="361"/>
      <c r="C126" s="361"/>
      <c r="D126" s="323"/>
      <c r="E126" s="323"/>
      <c r="F126" s="323"/>
      <c r="G126" s="323"/>
    </row>
    <row r="127" spans="1:7" ht="33.75" customHeight="1">
      <c r="A127" s="320">
        <v>118</v>
      </c>
      <c r="B127" s="361"/>
      <c r="C127" s="361"/>
      <c r="D127" s="323"/>
      <c r="E127" s="323"/>
      <c r="F127" s="323"/>
      <c r="G127" s="323"/>
    </row>
    <row r="128" spans="1:7" ht="33.75" customHeight="1">
      <c r="A128" s="320">
        <v>119</v>
      </c>
      <c r="B128" s="361"/>
      <c r="C128" s="361"/>
      <c r="D128" s="323"/>
      <c r="E128" s="323"/>
      <c r="F128" s="323"/>
      <c r="G128" s="323"/>
    </row>
    <row r="129" spans="1:7" ht="33.75" customHeight="1">
      <c r="A129" s="320">
        <v>120</v>
      </c>
      <c r="B129" s="361"/>
      <c r="C129" s="361"/>
      <c r="D129" s="323"/>
      <c r="E129" s="323"/>
      <c r="F129" s="323"/>
      <c r="G129" s="323"/>
    </row>
    <row r="130" spans="1:7" ht="33.75" customHeight="1">
      <c r="A130" s="320">
        <v>121</v>
      </c>
      <c r="B130" s="361"/>
      <c r="C130" s="361"/>
      <c r="D130" s="323"/>
      <c r="E130" s="323"/>
      <c r="F130" s="323"/>
      <c r="G130" s="323"/>
    </row>
    <row r="131" spans="1:7" ht="33.75" customHeight="1">
      <c r="A131" s="320">
        <v>122</v>
      </c>
      <c r="B131" s="361"/>
      <c r="C131" s="361"/>
      <c r="D131" s="323"/>
      <c r="E131" s="323"/>
      <c r="F131" s="323"/>
      <c r="G131" s="323"/>
    </row>
    <row r="132" spans="1:7" ht="33.75" customHeight="1">
      <c r="A132" s="320">
        <v>123</v>
      </c>
      <c r="B132" s="361"/>
      <c r="C132" s="361"/>
      <c r="D132" s="323"/>
      <c r="E132" s="323"/>
      <c r="F132" s="323"/>
      <c r="G132" s="323"/>
    </row>
    <row r="133" spans="1:7" ht="33.75" customHeight="1">
      <c r="A133" s="320">
        <v>124</v>
      </c>
      <c r="B133" s="361"/>
      <c r="C133" s="361"/>
      <c r="D133" s="323"/>
      <c r="E133" s="323"/>
      <c r="F133" s="323"/>
      <c r="G133" s="323"/>
    </row>
    <row r="134" spans="1:7" ht="33.75" customHeight="1">
      <c r="A134" s="320">
        <v>125</v>
      </c>
      <c r="B134" s="361"/>
      <c r="C134" s="361"/>
      <c r="D134" s="323"/>
      <c r="E134" s="323"/>
      <c r="F134" s="323"/>
      <c r="G134" s="323"/>
    </row>
    <row r="135" spans="1:7" ht="33.75" customHeight="1">
      <c r="A135" s="320">
        <v>126</v>
      </c>
      <c r="B135" s="361"/>
      <c r="C135" s="361"/>
      <c r="D135" s="323"/>
      <c r="E135" s="323"/>
      <c r="F135" s="323"/>
      <c r="G135" s="323"/>
    </row>
    <row r="136" spans="1:7" ht="33.75" customHeight="1">
      <c r="A136" s="320">
        <v>127</v>
      </c>
      <c r="B136" s="361"/>
      <c r="C136" s="361"/>
      <c r="D136" s="323"/>
      <c r="E136" s="323"/>
      <c r="F136" s="323"/>
      <c r="G136" s="323"/>
    </row>
    <row r="137" spans="1:7" ht="33.75" customHeight="1">
      <c r="A137" s="320">
        <v>128</v>
      </c>
      <c r="B137" s="361"/>
      <c r="C137" s="361"/>
      <c r="D137" s="323"/>
      <c r="E137" s="323"/>
      <c r="F137" s="323"/>
      <c r="G137" s="323"/>
    </row>
    <row r="138" spans="1:7" ht="33.75" customHeight="1">
      <c r="A138" s="320">
        <v>129</v>
      </c>
      <c r="B138" s="361"/>
      <c r="C138" s="361"/>
      <c r="D138" s="323"/>
      <c r="E138" s="323"/>
      <c r="F138" s="323"/>
      <c r="G138" s="323"/>
    </row>
    <row r="139" spans="1:7" ht="33.75" customHeight="1">
      <c r="A139" s="320">
        <v>130</v>
      </c>
      <c r="B139" s="361"/>
      <c r="C139" s="361"/>
      <c r="D139" s="323"/>
      <c r="E139" s="323"/>
      <c r="F139" s="323"/>
      <c r="G139" s="323"/>
    </row>
    <row r="140" spans="1:7" ht="33.75" customHeight="1">
      <c r="A140" s="320">
        <v>131</v>
      </c>
      <c r="B140" s="361"/>
      <c r="C140" s="361"/>
      <c r="D140" s="323"/>
      <c r="E140" s="323"/>
      <c r="F140" s="323"/>
      <c r="G140" s="323"/>
    </row>
    <row r="141" spans="1:7" ht="33.75" customHeight="1">
      <c r="A141" s="320">
        <v>132</v>
      </c>
      <c r="B141" s="361"/>
      <c r="C141" s="361"/>
      <c r="D141" s="323"/>
      <c r="E141" s="323"/>
      <c r="F141" s="323"/>
      <c r="G141" s="323"/>
    </row>
    <row r="142" spans="1:7" ht="33.75" customHeight="1">
      <c r="A142" s="320">
        <v>133</v>
      </c>
      <c r="B142" s="361"/>
      <c r="C142" s="361"/>
      <c r="D142" s="323"/>
      <c r="E142" s="323"/>
      <c r="F142" s="323"/>
      <c r="G142" s="323"/>
    </row>
    <row r="143" spans="1:7" ht="33.75" customHeight="1">
      <c r="A143" s="320">
        <v>134</v>
      </c>
      <c r="B143" s="361"/>
      <c r="C143" s="361"/>
      <c r="D143" s="323"/>
      <c r="E143" s="323"/>
      <c r="F143" s="323"/>
      <c r="G143" s="323"/>
    </row>
    <row r="144" spans="1:7" ht="33.75" customHeight="1">
      <c r="A144" s="320">
        <v>135</v>
      </c>
      <c r="B144" s="361"/>
      <c r="C144" s="361"/>
      <c r="D144" s="323"/>
      <c r="E144" s="323"/>
      <c r="F144" s="323"/>
      <c r="G144" s="323"/>
    </row>
    <row r="145" spans="1:7" ht="33.75" customHeight="1">
      <c r="A145" s="320">
        <v>136</v>
      </c>
      <c r="B145" s="361"/>
      <c r="C145" s="361"/>
      <c r="D145" s="323"/>
      <c r="E145" s="323"/>
      <c r="F145" s="323"/>
      <c r="G145" s="323"/>
    </row>
    <row r="146" spans="1:7" ht="33.75" customHeight="1">
      <c r="A146" s="320">
        <v>137</v>
      </c>
      <c r="B146" s="361"/>
      <c r="C146" s="361"/>
      <c r="D146" s="323"/>
      <c r="E146" s="323"/>
      <c r="F146" s="323"/>
      <c r="G146" s="323"/>
    </row>
    <row r="147" spans="1:7" ht="33.75" customHeight="1">
      <c r="A147" s="320">
        <v>138</v>
      </c>
      <c r="B147" s="361"/>
      <c r="C147" s="361"/>
      <c r="D147" s="323"/>
      <c r="E147" s="323"/>
      <c r="F147" s="323"/>
      <c r="G147" s="323"/>
    </row>
    <row r="148" spans="1:7" ht="33.75" customHeight="1">
      <c r="A148" s="320">
        <v>139</v>
      </c>
      <c r="B148" s="361"/>
      <c r="C148" s="361"/>
      <c r="D148" s="323"/>
      <c r="E148" s="323"/>
      <c r="F148" s="323"/>
      <c r="G148" s="323"/>
    </row>
    <row r="149" spans="1:7" ht="33.75" customHeight="1">
      <c r="A149" s="320">
        <v>140</v>
      </c>
      <c r="B149" s="361"/>
      <c r="C149" s="361"/>
      <c r="D149" s="323"/>
      <c r="E149" s="323"/>
      <c r="F149" s="323"/>
      <c r="G149" s="323"/>
    </row>
    <row r="150" spans="1:7" ht="33.75" customHeight="1">
      <c r="A150" s="320">
        <v>141</v>
      </c>
      <c r="B150" s="361"/>
      <c r="C150" s="361"/>
      <c r="D150" s="323"/>
      <c r="E150" s="323"/>
      <c r="F150" s="323"/>
      <c r="G150" s="323"/>
    </row>
    <row r="151" spans="1:7" ht="33.75" customHeight="1">
      <c r="A151" s="320">
        <v>142</v>
      </c>
      <c r="B151" s="361"/>
      <c r="C151" s="361"/>
      <c r="D151" s="323"/>
      <c r="E151" s="323"/>
      <c r="F151" s="323"/>
      <c r="G151" s="323"/>
    </row>
    <row r="152" spans="1:7" ht="33.75" customHeight="1">
      <c r="A152" s="320">
        <v>143</v>
      </c>
      <c r="B152" s="361"/>
      <c r="C152" s="361"/>
      <c r="D152" s="323"/>
      <c r="E152" s="323"/>
      <c r="F152" s="323"/>
      <c r="G152" s="323"/>
    </row>
    <row r="153" spans="1:7" ht="33.75" customHeight="1">
      <c r="A153" s="320">
        <v>144</v>
      </c>
      <c r="B153" s="361"/>
      <c r="C153" s="361"/>
      <c r="D153" s="323"/>
      <c r="E153" s="323"/>
      <c r="F153" s="323"/>
      <c r="G153" s="323"/>
    </row>
    <row r="154" spans="1:7" ht="33.75" customHeight="1">
      <c r="A154" s="320">
        <v>145</v>
      </c>
      <c r="B154" s="361"/>
      <c r="C154" s="361"/>
      <c r="D154" s="323"/>
      <c r="E154" s="323"/>
      <c r="F154" s="323"/>
      <c r="G154" s="323"/>
    </row>
    <row r="155" spans="1:7" ht="33.75" customHeight="1">
      <c r="A155" s="320">
        <v>146</v>
      </c>
      <c r="B155" s="361"/>
      <c r="C155" s="361"/>
      <c r="D155" s="323"/>
      <c r="E155" s="323"/>
      <c r="F155" s="323"/>
      <c r="G155" s="323"/>
    </row>
    <row r="156" spans="1:7" ht="33.75" customHeight="1">
      <c r="A156" s="320">
        <v>147</v>
      </c>
      <c r="B156" s="361"/>
      <c r="C156" s="361"/>
      <c r="D156" s="323"/>
      <c r="E156" s="323"/>
      <c r="F156" s="323"/>
      <c r="G156" s="323"/>
    </row>
    <row r="157" spans="1:7" ht="33.75" customHeight="1">
      <c r="A157" s="320">
        <v>148</v>
      </c>
      <c r="B157" s="361"/>
      <c r="C157" s="361"/>
      <c r="D157" s="323"/>
      <c r="E157" s="323"/>
      <c r="F157" s="323"/>
      <c r="G157" s="323"/>
    </row>
    <row r="158" spans="1:7" ht="33.75" customHeight="1">
      <c r="A158" s="320">
        <v>149</v>
      </c>
      <c r="B158" s="361"/>
      <c r="C158" s="361"/>
      <c r="D158" s="323"/>
      <c r="E158" s="323"/>
      <c r="F158" s="323"/>
      <c r="G158" s="323"/>
    </row>
    <row r="159" spans="1:7" ht="33.75" customHeight="1">
      <c r="A159" s="320">
        <v>150</v>
      </c>
      <c r="B159" s="361"/>
      <c r="C159" s="361"/>
      <c r="D159" s="323"/>
      <c r="E159" s="323"/>
      <c r="F159" s="323"/>
      <c r="G159" s="323"/>
    </row>
    <row r="160" spans="1:7" ht="33.75" customHeight="1">
      <c r="A160" s="320">
        <v>151</v>
      </c>
      <c r="B160" s="361"/>
      <c r="C160" s="361"/>
      <c r="D160" s="323"/>
      <c r="E160" s="323"/>
      <c r="F160" s="323"/>
      <c r="G160" s="323"/>
    </row>
    <row r="161" spans="1:7" ht="33.75" customHeight="1">
      <c r="A161" s="320">
        <v>152</v>
      </c>
      <c r="B161" s="361"/>
      <c r="C161" s="361"/>
      <c r="D161" s="323"/>
      <c r="E161" s="323"/>
      <c r="F161" s="323"/>
      <c r="G161" s="323"/>
    </row>
    <row r="162" spans="1:7" ht="33.75" customHeight="1">
      <c r="A162" s="320">
        <v>153</v>
      </c>
      <c r="B162" s="361"/>
      <c r="C162" s="361"/>
      <c r="D162" s="323"/>
      <c r="E162" s="323"/>
      <c r="F162" s="323"/>
      <c r="G162" s="323"/>
    </row>
    <row r="163" spans="1:7" ht="33.75" customHeight="1">
      <c r="A163" s="320">
        <v>154</v>
      </c>
      <c r="B163" s="361"/>
      <c r="C163" s="361"/>
      <c r="D163" s="323"/>
      <c r="E163" s="323"/>
      <c r="F163" s="323"/>
      <c r="G163" s="323"/>
    </row>
    <row r="164" spans="1:7" ht="33.75" customHeight="1">
      <c r="A164" s="320">
        <v>155</v>
      </c>
      <c r="B164" s="361"/>
      <c r="C164" s="361"/>
      <c r="D164" s="323"/>
      <c r="E164" s="323"/>
      <c r="F164" s="323"/>
      <c r="G164" s="323"/>
    </row>
    <row r="165" spans="1:7" ht="33.75" customHeight="1">
      <c r="A165" s="320">
        <v>156</v>
      </c>
      <c r="B165" s="361"/>
      <c r="C165" s="361"/>
      <c r="D165" s="323"/>
      <c r="E165" s="323"/>
      <c r="F165" s="323"/>
      <c r="G165" s="323"/>
    </row>
    <row r="166" spans="1:7" ht="33.75" customHeight="1">
      <c r="A166" s="320">
        <v>157</v>
      </c>
      <c r="B166" s="361"/>
      <c r="C166" s="361"/>
      <c r="D166" s="323"/>
      <c r="E166" s="323"/>
      <c r="F166" s="323"/>
      <c r="G166" s="323"/>
    </row>
    <row r="167" spans="1:7" ht="33.75" customHeight="1">
      <c r="A167" s="320">
        <v>158</v>
      </c>
      <c r="B167" s="361"/>
      <c r="C167" s="361"/>
      <c r="D167" s="323"/>
      <c r="E167" s="323"/>
      <c r="F167" s="323"/>
      <c r="G167" s="323"/>
    </row>
    <row r="168" spans="1:7" ht="33.75" customHeight="1">
      <c r="A168" s="320">
        <v>159</v>
      </c>
      <c r="B168" s="361"/>
      <c r="C168" s="361"/>
      <c r="D168" s="323"/>
      <c r="E168" s="323"/>
      <c r="F168" s="323"/>
      <c r="G168" s="323"/>
    </row>
    <row r="169" spans="1:7" ht="33.75" customHeight="1">
      <c r="A169" s="320">
        <v>160</v>
      </c>
      <c r="B169" s="361"/>
      <c r="C169" s="361"/>
      <c r="D169" s="323"/>
      <c r="E169" s="323"/>
      <c r="F169" s="323"/>
      <c r="G169" s="323"/>
    </row>
    <row r="170" spans="1:7" ht="33.75" customHeight="1">
      <c r="A170" s="320">
        <v>161</v>
      </c>
      <c r="B170" s="361"/>
      <c r="C170" s="361"/>
      <c r="D170" s="323"/>
      <c r="E170" s="323"/>
      <c r="F170" s="323"/>
      <c r="G170" s="323"/>
    </row>
    <row r="171" spans="1:7" ht="33.75" customHeight="1">
      <c r="A171" s="320">
        <v>162</v>
      </c>
      <c r="B171" s="361"/>
      <c r="C171" s="361"/>
      <c r="D171" s="323"/>
      <c r="E171" s="323"/>
      <c r="F171" s="323"/>
      <c r="G171" s="323"/>
    </row>
    <row r="172" spans="1:7" ht="33.75" customHeight="1">
      <c r="A172" s="320">
        <v>163</v>
      </c>
      <c r="B172" s="361"/>
      <c r="C172" s="361"/>
      <c r="D172" s="323"/>
      <c r="E172" s="323"/>
      <c r="F172" s="323"/>
      <c r="G172" s="323"/>
    </row>
    <row r="173" spans="1:7" ht="33.75" customHeight="1">
      <c r="A173" s="320">
        <v>164</v>
      </c>
      <c r="B173" s="361"/>
      <c r="C173" s="361"/>
      <c r="D173" s="323"/>
      <c r="E173" s="323"/>
      <c r="F173" s="323"/>
      <c r="G173" s="323"/>
    </row>
    <row r="174" spans="1:7" ht="33.75" customHeight="1">
      <c r="A174" s="320">
        <v>165</v>
      </c>
      <c r="B174" s="361"/>
      <c r="C174" s="361"/>
      <c r="D174" s="323"/>
      <c r="E174" s="323"/>
      <c r="F174" s="323"/>
      <c r="G174" s="323"/>
    </row>
    <row r="175" spans="1:7" ht="33.75" customHeight="1">
      <c r="A175" s="320">
        <v>166</v>
      </c>
      <c r="B175" s="361"/>
      <c r="C175" s="361"/>
      <c r="D175" s="323"/>
      <c r="E175" s="323"/>
      <c r="F175" s="323"/>
      <c r="G175" s="323"/>
    </row>
    <row r="176" spans="1:7" ht="33.75" customHeight="1">
      <c r="A176" s="320">
        <v>167</v>
      </c>
      <c r="B176" s="361"/>
      <c r="C176" s="361"/>
      <c r="D176" s="323"/>
      <c r="E176" s="323"/>
      <c r="F176" s="323"/>
      <c r="G176" s="323"/>
    </row>
    <row r="177" spans="1:7" ht="33.75" customHeight="1">
      <c r="A177" s="320">
        <v>168</v>
      </c>
      <c r="B177" s="361"/>
      <c r="C177" s="361"/>
      <c r="D177" s="323"/>
      <c r="E177" s="323"/>
      <c r="F177" s="323"/>
      <c r="G177" s="323"/>
    </row>
    <row r="178" spans="1:7" ht="33.75" customHeight="1">
      <c r="A178" s="320">
        <v>169</v>
      </c>
      <c r="B178" s="361"/>
      <c r="C178" s="361"/>
      <c r="D178" s="323"/>
      <c r="E178" s="323"/>
      <c r="F178" s="323"/>
      <c r="G178" s="323"/>
    </row>
    <row r="179" spans="1:7" ht="33.75" customHeight="1">
      <c r="A179" s="320">
        <v>170</v>
      </c>
      <c r="B179" s="361"/>
      <c r="C179" s="361"/>
      <c r="D179" s="323"/>
      <c r="E179" s="323"/>
      <c r="F179" s="323"/>
      <c r="G179" s="323"/>
    </row>
    <row r="180" spans="1:7" ht="33.75" customHeight="1">
      <c r="A180" s="320">
        <v>171</v>
      </c>
      <c r="B180" s="361"/>
      <c r="C180" s="361"/>
      <c r="D180" s="323"/>
      <c r="E180" s="323"/>
      <c r="F180" s="323"/>
      <c r="G180" s="323"/>
    </row>
    <row r="181" spans="1:7" ht="33.75" customHeight="1">
      <c r="A181" s="320">
        <v>172</v>
      </c>
      <c r="B181" s="361"/>
      <c r="C181" s="361"/>
      <c r="D181" s="323"/>
      <c r="E181" s="323"/>
      <c r="F181" s="323"/>
      <c r="G181" s="323"/>
    </row>
    <row r="182" spans="1:7" ht="33.75" customHeight="1">
      <c r="A182" s="320">
        <v>173</v>
      </c>
      <c r="B182" s="361"/>
      <c r="C182" s="361"/>
      <c r="D182" s="323"/>
      <c r="E182" s="323"/>
      <c r="F182" s="323"/>
      <c r="G182" s="323"/>
    </row>
    <row r="183" spans="1:7" ht="33.75" customHeight="1">
      <c r="A183" s="320">
        <v>174</v>
      </c>
      <c r="B183" s="361"/>
      <c r="C183" s="361"/>
      <c r="D183" s="323"/>
      <c r="E183" s="323"/>
      <c r="F183" s="323"/>
      <c r="G183" s="323"/>
    </row>
    <row r="184" spans="1:7" ht="33.75" customHeight="1">
      <c r="A184" s="320">
        <v>175</v>
      </c>
      <c r="B184" s="361"/>
      <c r="C184" s="361"/>
      <c r="D184" s="323"/>
      <c r="E184" s="323"/>
      <c r="F184" s="323"/>
      <c r="G184" s="323"/>
    </row>
    <row r="185" spans="1:7" ht="33.75" customHeight="1">
      <c r="A185" s="320">
        <v>176</v>
      </c>
      <c r="B185" s="361"/>
      <c r="C185" s="361"/>
      <c r="D185" s="323"/>
      <c r="E185" s="323"/>
      <c r="F185" s="323"/>
      <c r="G185" s="323"/>
    </row>
    <row r="186" spans="1:7" ht="33.75" customHeight="1">
      <c r="A186" s="320">
        <v>177</v>
      </c>
      <c r="B186" s="361"/>
      <c r="C186" s="361"/>
      <c r="D186" s="323"/>
      <c r="E186" s="323"/>
      <c r="F186" s="323"/>
      <c r="G186" s="323"/>
    </row>
    <row r="187" spans="1:7" ht="33.75" customHeight="1">
      <c r="A187" s="320">
        <v>178</v>
      </c>
      <c r="B187" s="361"/>
      <c r="C187" s="361"/>
      <c r="D187" s="323"/>
      <c r="E187" s="323"/>
      <c r="F187" s="323"/>
      <c r="G187" s="323"/>
    </row>
    <row r="188" spans="1:7" ht="33.75" customHeight="1">
      <c r="A188" s="320">
        <v>179</v>
      </c>
      <c r="B188" s="361"/>
      <c r="C188" s="361"/>
      <c r="D188" s="323"/>
      <c r="E188" s="323"/>
      <c r="F188" s="323"/>
      <c r="G188" s="323"/>
    </row>
    <row r="189" spans="1:7" ht="33.75" customHeight="1">
      <c r="A189" s="320">
        <v>180</v>
      </c>
      <c r="B189" s="361"/>
      <c r="C189" s="361"/>
      <c r="D189" s="323"/>
      <c r="E189" s="323"/>
      <c r="F189" s="323"/>
      <c r="G189" s="323"/>
    </row>
    <row r="190" spans="1:7" ht="33.75" customHeight="1">
      <c r="A190" s="320">
        <v>181</v>
      </c>
      <c r="B190" s="361"/>
      <c r="C190" s="361"/>
      <c r="D190" s="323"/>
      <c r="E190" s="323"/>
      <c r="F190" s="323"/>
      <c r="G190" s="323"/>
    </row>
    <row r="191" spans="1:7" ht="33.75" customHeight="1">
      <c r="A191" s="320">
        <v>182</v>
      </c>
      <c r="B191" s="361"/>
      <c r="C191" s="361"/>
      <c r="D191" s="323"/>
      <c r="E191" s="323"/>
      <c r="F191" s="323"/>
      <c r="G191" s="323"/>
    </row>
    <row r="192" spans="1:7" ht="33.75" customHeight="1">
      <c r="A192" s="320">
        <v>183</v>
      </c>
      <c r="B192" s="361"/>
      <c r="C192" s="361"/>
      <c r="D192" s="323"/>
      <c r="E192" s="323"/>
      <c r="F192" s="323"/>
      <c r="G192" s="323"/>
    </row>
    <row r="193" spans="1:7" ht="33.75" customHeight="1">
      <c r="A193" s="320">
        <v>184</v>
      </c>
      <c r="B193" s="361"/>
      <c r="C193" s="361"/>
      <c r="D193" s="323"/>
      <c r="E193" s="323"/>
      <c r="F193" s="323"/>
      <c r="G193" s="323"/>
    </row>
    <row r="194" spans="1:7" ht="33.75" customHeight="1">
      <c r="A194" s="320">
        <v>185</v>
      </c>
      <c r="B194" s="361"/>
      <c r="C194" s="361"/>
      <c r="D194" s="323"/>
      <c r="E194" s="323"/>
      <c r="F194" s="323"/>
      <c r="G194" s="323"/>
    </row>
    <row r="195" spans="1:7" ht="33.75" customHeight="1">
      <c r="A195" s="320">
        <v>186</v>
      </c>
      <c r="B195" s="361"/>
      <c r="C195" s="361"/>
      <c r="D195" s="323"/>
      <c r="E195" s="323"/>
      <c r="F195" s="323"/>
      <c r="G195" s="323"/>
    </row>
    <row r="196" spans="1:7" ht="33.75" customHeight="1">
      <c r="A196" s="320">
        <v>187</v>
      </c>
      <c r="B196" s="361"/>
      <c r="C196" s="361"/>
      <c r="D196" s="323"/>
      <c r="E196" s="323"/>
      <c r="F196" s="323"/>
      <c r="G196" s="323"/>
    </row>
    <row r="197" spans="1:7" ht="33.75" customHeight="1">
      <c r="A197" s="320">
        <v>188</v>
      </c>
      <c r="B197" s="361"/>
      <c r="C197" s="361"/>
      <c r="D197" s="323"/>
      <c r="E197" s="323"/>
      <c r="F197" s="323"/>
      <c r="G197" s="323"/>
    </row>
    <row r="198" spans="1:7" ht="33.75" customHeight="1">
      <c r="A198" s="320">
        <v>189</v>
      </c>
      <c r="B198" s="361"/>
      <c r="C198" s="361"/>
      <c r="D198" s="323"/>
      <c r="E198" s="323"/>
      <c r="F198" s="323"/>
      <c r="G198" s="323"/>
    </row>
    <row r="199" spans="1:7" ht="33.75" customHeight="1">
      <c r="A199" s="320">
        <v>190</v>
      </c>
      <c r="B199" s="361"/>
      <c r="C199" s="361"/>
      <c r="D199" s="323"/>
      <c r="E199" s="323"/>
      <c r="F199" s="323"/>
      <c r="G199" s="323"/>
    </row>
    <row r="200" spans="1:7" ht="33.75" customHeight="1">
      <c r="A200" s="320">
        <v>191</v>
      </c>
      <c r="B200" s="361"/>
      <c r="C200" s="361"/>
      <c r="D200" s="323"/>
      <c r="E200" s="323"/>
      <c r="F200" s="323"/>
      <c r="G200" s="323"/>
    </row>
    <row r="201" spans="1:7" ht="33.75" customHeight="1">
      <c r="A201" s="320">
        <v>192</v>
      </c>
      <c r="B201" s="361"/>
      <c r="C201" s="361"/>
      <c r="D201" s="323"/>
      <c r="E201" s="323"/>
      <c r="F201" s="323"/>
      <c r="G201" s="323"/>
    </row>
    <row r="202" spans="1:7" ht="33.75" customHeight="1">
      <c r="A202" s="320">
        <v>193</v>
      </c>
      <c r="B202" s="361"/>
      <c r="C202" s="361"/>
      <c r="D202" s="323"/>
      <c r="E202" s="323"/>
      <c r="F202" s="323"/>
      <c r="G202" s="323"/>
    </row>
    <row r="203" spans="1:7" ht="33.75" customHeight="1">
      <c r="A203" s="320">
        <v>194</v>
      </c>
      <c r="B203" s="361"/>
      <c r="C203" s="361"/>
      <c r="D203" s="323"/>
      <c r="E203" s="323"/>
      <c r="F203" s="323"/>
      <c r="G203" s="323"/>
    </row>
    <row r="204" spans="1:7" ht="33.75" customHeight="1">
      <c r="A204" s="320">
        <v>195</v>
      </c>
      <c r="B204" s="361"/>
      <c r="C204" s="361"/>
      <c r="D204" s="323"/>
      <c r="E204" s="323"/>
      <c r="F204" s="323"/>
      <c r="G204" s="323"/>
    </row>
    <row r="205" spans="1:7" ht="33.75" customHeight="1">
      <c r="A205" s="320">
        <v>196</v>
      </c>
      <c r="B205" s="361"/>
      <c r="C205" s="361"/>
      <c r="D205" s="323"/>
      <c r="E205" s="323"/>
      <c r="F205" s="323"/>
      <c r="G205" s="323"/>
    </row>
    <row r="206" spans="1:7" ht="33.75" customHeight="1">
      <c r="A206" s="320">
        <v>197</v>
      </c>
      <c r="B206" s="361"/>
      <c r="C206" s="361"/>
      <c r="D206" s="323"/>
      <c r="E206" s="323"/>
      <c r="F206" s="323"/>
      <c r="G206" s="323"/>
    </row>
    <row r="207" spans="1:7" ht="33.75" customHeight="1">
      <c r="A207" s="320">
        <v>198</v>
      </c>
      <c r="B207" s="361"/>
      <c r="C207" s="361"/>
      <c r="D207" s="323"/>
      <c r="E207" s="323"/>
      <c r="F207" s="323"/>
      <c r="G207" s="323"/>
    </row>
    <row r="208" spans="1:7" ht="33.75" customHeight="1">
      <c r="A208" s="320">
        <v>199</v>
      </c>
      <c r="B208" s="361"/>
      <c r="C208" s="361"/>
      <c r="D208" s="323"/>
      <c r="E208" s="323"/>
      <c r="F208" s="323"/>
      <c r="G208" s="323"/>
    </row>
    <row r="209" spans="1:7" ht="33.75" customHeight="1">
      <c r="A209" s="320">
        <v>200</v>
      </c>
      <c r="B209" s="361"/>
      <c r="C209" s="361"/>
      <c r="D209" s="323"/>
      <c r="E209" s="323"/>
      <c r="F209" s="323"/>
      <c r="G209" s="323"/>
    </row>
    <row r="210" spans="1:7" ht="33.75" customHeight="1">
      <c r="A210" s="320">
        <v>201</v>
      </c>
      <c r="B210" s="361"/>
      <c r="C210" s="361"/>
      <c r="D210" s="323"/>
      <c r="E210" s="323"/>
      <c r="F210" s="323"/>
      <c r="G210" s="323"/>
    </row>
    <row r="211" spans="1:7" ht="33.75" customHeight="1">
      <c r="A211" s="320">
        <v>202</v>
      </c>
      <c r="B211" s="361"/>
      <c r="C211" s="361"/>
      <c r="D211" s="323"/>
      <c r="E211" s="323"/>
      <c r="F211" s="323"/>
      <c r="G211" s="323"/>
    </row>
    <row r="212" spans="1:7" ht="33.75" customHeight="1">
      <c r="A212" s="320">
        <v>203</v>
      </c>
      <c r="B212" s="361"/>
      <c r="C212" s="361"/>
      <c r="D212" s="323"/>
      <c r="E212" s="323"/>
      <c r="F212" s="323"/>
      <c r="G212" s="323"/>
    </row>
    <row r="213" spans="1:7" ht="33.75" customHeight="1">
      <c r="A213" s="320">
        <v>204</v>
      </c>
      <c r="B213" s="361"/>
      <c r="C213" s="361"/>
      <c r="D213" s="323"/>
      <c r="E213" s="323"/>
      <c r="F213" s="323"/>
      <c r="G213" s="323"/>
    </row>
    <row r="214" spans="1:7" ht="33.75" customHeight="1">
      <c r="A214" s="320">
        <v>205</v>
      </c>
      <c r="B214" s="361"/>
      <c r="C214" s="361"/>
      <c r="D214" s="323"/>
      <c r="E214" s="323"/>
      <c r="F214" s="323"/>
      <c r="G214" s="323"/>
    </row>
    <row r="215" spans="1:7" ht="33.75" customHeight="1">
      <c r="A215" s="320">
        <v>206</v>
      </c>
      <c r="B215" s="361"/>
      <c r="C215" s="361"/>
      <c r="D215" s="323"/>
      <c r="E215" s="323"/>
      <c r="F215" s="323"/>
      <c r="G215" s="323"/>
    </row>
    <row r="216" spans="1:7" ht="33.75" customHeight="1">
      <c r="A216" s="320">
        <v>207</v>
      </c>
      <c r="B216" s="361"/>
      <c r="C216" s="361"/>
      <c r="D216" s="323"/>
      <c r="E216" s="323"/>
      <c r="F216" s="323"/>
      <c r="G216" s="323"/>
    </row>
    <row r="217" spans="1:7" ht="33.75" customHeight="1">
      <c r="A217" s="320">
        <v>208</v>
      </c>
      <c r="B217" s="361"/>
      <c r="C217" s="361"/>
      <c r="D217" s="323"/>
      <c r="E217" s="323"/>
      <c r="F217" s="323"/>
      <c r="G217" s="323"/>
    </row>
    <row r="218" spans="1:7" ht="33.75" customHeight="1">
      <c r="A218" s="320">
        <v>209</v>
      </c>
      <c r="B218" s="361"/>
      <c r="C218" s="361"/>
      <c r="D218" s="323"/>
      <c r="E218" s="323"/>
      <c r="F218" s="323"/>
      <c r="G218" s="323"/>
    </row>
    <row r="219" spans="1:7" ht="33.75" customHeight="1">
      <c r="A219" s="320">
        <v>210</v>
      </c>
      <c r="B219" s="361"/>
      <c r="C219" s="361"/>
      <c r="D219" s="323"/>
      <c r="E219" s="323"/>
      <c r="F219" s="323"/>
      <c r="G219" s="323"/>
    </row>
    <row r="220" spans="1:7" ht="33.75" customHeight="1">
      <c r="A220" s="320">
        <v>211</v>
      </c>
      <c r="B220" s="361"/>
      <c r="C220" s="361"/>
      <c r="D220" s="323"/>
      <c r="E220" s="323"/>
      <c r="F220" s="323"/>
      <c r="G220" s="323"/>
    </row>
    <row r="221" spans="1:7" ht="33.75" customHeight="1">
      <c r="A221" s="320">
        <v>212</v>
      </c>
      <c r="B221" s="361"/>
      <c r="C221" s="361"/>
      <c r="D221" s="323"/>
      <c r="E221" s="323"/>
      <c r="F221" s="323"/>
      <c r="G221" s="323"/>
    </row>
    <row r="222" spans="1:7" ht="33.75" customHeight="1">
      <c r="A222" s="320">
        <v>213</v>
      </c>
      <c r="B222" s="361"/>
      <c r="C222" s="361"/>
      <c r="D222" s="323"/>
      <c r="E222" s="323"/>
      <c r="F222" s="323"/>
      <c r="G222" s="323"/>
    </row>
    <row r="223" spans="1:7" ht="33.75" customHeight="1">
      <c r="A223" s="320">
        <v>214</v>
      </c>
      <c r="B223" s="361"/>
      <c r="C223" s="361"/>
      <c r="D223" s="323"/>
      <c r="E223" s="323"/>
      <c r="F223" s="323"/>
      <c r="G223" s="323"/>
    </row>
    <row r="224" spans="1:7" ht="33.75" customHeight="1">
      <c r="A224" s="320">
        <v>215</v>
      </c>
      <c r="B224" s="361"/>
      <c r="C224" s="361"/>
      <c r="D224" s="323"/>
      <c r="E224" s="323"/>
      <c r="F224" s="323"/>
      <c r="G224" s="323"/>
    </row>
    <row r="225" spans="1:7" ht="33.75" customHeight="1">
      <c r="A225" s="320">
        <v>216</v>
      </c>
      <c r="B225" s="361"/>
      <c r="C225" s="361"/>
      <c r="D225" s="323"/>
      <c r="E225" s="323"/>
      <c r="F225" s="323"/>
      <c r="G225" s="323"/>
    </row>
    <row r="226" spans="1:7" ht="33.75" customHeight="1">
      <c r="A226" s="320">
        <v>217</v>
      </c>
      <c r="B226" s="361"/>
      <c r="C226" s="361"/>
      <c r="D226" s="323"/>
      <c r="E226" s="323"/>
      <c r="F226" s="323"/>
      <c r="G226" s="323"/>
    </row>
    <row r="227" spans="1:7" ht="33.75" customHeight="1">
      <c r="A227" s="320">
        <v>218</v>
      </c>
      <c r="B227" s="361"/>
      <c r="C227" s="361"/>
      <c r="D227" s="323"/>
      <c r="E227" s="323"/>
      <c r="F227" s="323"/>
      <c r="G227" s="323"/>
    </row>
    <row r="228" spans="1:7" ht="33.75" customHeight="1">
      <c r="A228" s="320">
        <v>219</v>
      </c>
      <c r="B228" s="361"/>
      <c r="C228" s="361"/>
      <c r="D228" s="323"/>
      <c r="E228" s="323"/>
      <c r="F228" s="323"/>
      <c r="G228" s="323"/>
    </row>
    <row r="229" spans="1:7" ht="33.75" customHeight="1">
      <c r="A229" s="320">
        <v>220</v>
      </c>
      <c r="B229" s="361"/>
      <c r="C229" s="361"/>
      <c r="D229" s="323"/>
      <c r="E229" s="323"/>
      <c r="F229" s="323"/>
      <c r="G229" s="323"/>
    </row>
    <row r="230" spans="1:7" ht="33.75" customHeight="1">
      <c r="A230" s="320">
        <v>221</v>
      </c>
      <c r="B230" s="361"/>
      <c r="C230" s="361"/>
      <c r="D230" s="323"/>
      <c r="E230" s="323"/>
      <c r="F230" s="323"/>
      <c r="G230" s="323"/>
    </row>
    <row r="231" spans="1:7" ht="33.75" customHeight="1">
      <c r="A231" s="320">
        <v>222</v>
      </c>
      <c r="B231" s="361"/>
      <c r="C231" s="361"/>
      <c r="D231" s="323"/>
      <c r="E231" s="323"/>
      <c r="F231" s="323"/>
      <c r="G231" s="323"/>
    </row>
    <row r="232" spans="1:7" ht="33.75" customHeight="1">
      <c r="A232" s="320">
        <v>223</v>
      </c>
      <c r="B232" s="361"/>
      <c r="C232" s="361"/>
      <c r="D232" s="323"/>
      <c r="E232" s="323"/>
      <c r="F232" s="323"/>
      <c r="G232" s="323"/>
    </row>
    <row r="233" spans="1:7" ht="33.75" customHeight="1">
      <c r="A233" s="320">
        <v>224</v>
      </c>
      <c r="B233" s="361"/>
      <c r="C233" s="361"/>
      <c r="D233" s="323"/>
      <c r="E233" s="323"/>
      <c r="F233" s="323"/>
      <c r="G233" s="323"/>
    </row>
    <row r="234" spans="1:7" ht="33.75" customHeight="1">
      <c r="A234" s="320">
        <v>225</v>
      </c>
      <c r="B234" s="361"/>
      <c r="C234" s="361"/>
      <c r="D234" s="323"/>
      <c r="E234" s="323"/>
      <c r="F234" s="323"/>
      <c r="G234" s="323"/>
    </row>
    <row r="235" spans="1:7" ht="33.75" customHeight="1">
      <c r="A235" s="320">
        <v>226</v>
      </c>
      <c r="B235" s="361"/>
      <c r="C235" s="361"/>
      <c r="D235" s="323"/>
      <c r="E235" s="323"/>
      <c r="F235" s="323"/>
      <c r="G235" s="323"/>
    </row>
    <row r="236" spans="1:7" ht="33.75" customHeight="1">
      <c r="A236" s="320">
        <v>227</v>
      </c>
      <c r="B236" s="361"/>
      <c r="C236" s="361"/>
      <c r="D236" s="323"/>
      <c r="E236" s="323"/>
      <c r="F236" s="323"/>
      <c r="G236" s="323"/>
    </row>
    <row r="237" spans="1:7" ht="33.75" customHeight="1">
      <c r="A237" s="320">
        <v>228</v>
      </c>
      <c r="B237" s="361"/>
      <c r="C237" s="361"/>
      <c r="D237" s="323"/>
      <c r="E237" s="323"/>
      <c r="F237" s="323"/>
      <c r="G237" s="323"/>
    </row>
    <row r="238" spans="1:7" ht="33.75" customHeight="1">
      <c r="A238" s="320">
        <v>229</v>
      </c>
      <c r="B238" s="361"/>
      <c r="C238" s="361"/>
      <c r="D238" s="323"/>
      <c r="E238" s="323"/>
      <c r="F238" s="323"/>
      <c r="G238" s="323"/>
    </row>
    <row r="239" spans="1:7" ht="33.75" customHeight="1">
      <c r="A239" s="320">
        <v>230</v>
      </c>
      <c r="B239" s="361"/>
      <c r="C239" s="361"/>
      <c r="D239" s="323"/>
      <c r="E239" s="323"/>
      <c r="F239" s="323"/>
      <c r="G239" s="323"/>
    </row>
    <row r="240" spans="1:7" ht="33.75" customHeight="1">
      <c r="A240" s="320">
        <v>231</v>
      </c>
      <c r="B240" s="361"/>
      <c r="C240" s="361"/>
      <c r="D240" s="323"/>
      <c r="E240" s="323"/>
      <c r="F240" s="323"/>
      <c r="G240" s="323"/>
    </row>
    <row r="241" spans="1:7" ht="33.75" customHeight="1">
      <c r="A241" s="320">
        <v>232</v>
      </c>
      <c r="B241" s="361"/>
      <c r="C241" s="361"/>
      <c r="D241" s="323"/>
      <c r="E241" s="323"/>
      <c r="F241" s="323"/>
      <c r="G241" s="323"/>
    </row>
    <row r="242" spans="1:7" ht="33.75" customHeight="1">
      <c r="A242" s="320">
        <v>233</v>
      </c>
      <c r="B242" s="361"/>
      <c r="C242" s="361"/>
      <c r="D242" s="323"/>
      <c r="E242" s="323"/>
      <c r="F242" s="323"/>
      <c r="G242" s="323"/>
    </row>
    <row r="243" spans="1:7" ht="33.75" customHeight="1">
      <c r="A243" s="320">
        <v>234</v>
      </c>
      <c r="B243" s="361"/>
      <c r="C243" s="361"/>
      <c r="D243" s="323"/>
      <c r="E243" s="323"/>
      <c r="F243" s="323"/>
      <c r="G243" s="323"/>
    </row>
    <row r="244" spans="1:7" ht="33.75" customHeight="1">
      <c r="A244" s="320">
        <v>235</v>
      </c>
      <c r="B244" s="361"/>
      <c r="C244" s="361"/>
      <c r="D244" s="323"/>
      <c r="E244" s="323"/>
      <c r="F244" s="323"/>
      <c r="G244" s="323"/>
    </row>
    <row r="245" spans="1:7" ht="33.75" customHeight="1">
      <c r="A245" s="320">
        <v>236</v>
      </c>
      <c r="B245" s="361"/>
      <c r="C245" s="361"/>
      <c r="D245" s="323"/>
      <c r="E245" s="323"/>
      <c r="F245" s="323"/>
      <c r="G245" s="323"/>
    </row>
    <row r="246" spans="1:7" ht="33.75" customHeight="1">
      <c r="A246" s="320">
        <v>237</v>
      </c>
      <c r="B246" s="361"/>
      <c r="C246" s="361"/>
      <c r="D246" s="323"/>
      <c r="E246" s="323"/>
      <c r="F246" s="323"/>
      <c r="G246" s="323"/>
    </row>
    <row r="247" spans="1:7" ht="33.75" customHeight="1">
      <c r="A247" s="320">
        <v>238</v>
      </c>
      <c r="B247" s="361"/>
      <c r="C247" s="361"/>
      <c r="D247" s="323"/>
      <c r="E247" s="323"/>
      <c r="F247" s="323"/>
      <c r="G247" s="323"/>
    </row>
    <row r="248" spans="1:7" ht="33.75" customHeight="1">
      <c r="A248" s="320">
        <v>239</v>
      </c>
      <c r="B248" s="361"/>
      <c r="C248" s="361"/>
      <c r="D248" s="323"/>
      <c r="E248" s="323"/>
      <c r="F248" s="323"/>
      <c r="G248" s="323"/>
    </row>
    <row r="249" spans="1:7" ht="33.75" customHeight="1">
      <c r="A249" s="320">
        <v>240</v>
      </c>
      <c r="B249" s="361"/>
      <c r="C249" s="361"/>
      <c r="D249" s="323"/>
      <c r="E249" s="323"/>
      <c r="F249" s="323"/>
      <c r="G249" s="323"/>
    </row>
    <row r="250" spans="1:7" ht="33.75" customHeight="1">
      <c r="A250" s="320">
        <v>241</v>
      </c>
      <c r="B250" s="361"/>
      <c r="C250" s="361"/>
      <c r="D250" s="323"/>
      <c r="E250" s="323"/>
      <c r="F250" s="323"/>
      <c r="G250" s="323"/>
    </row>
    <row r="251" spans="1:7" ht="33.75" customHeight="1">
      <c r="A251" s="320">
        <v>242</v>
      </c>
      <c r="B251" s="361"/>
      <c r="C251" s="361"/>
      <c r="D251" s="323"/>
      <c r="E251" s="323"/>
      <c r="F251" s="323"/>
      <c r="G251" s="323"/>
    </row>
    <row r="252" spans="1:7" ht="33.75" customHeight="1">
      <c r="A252" s="320">
        <v>243</v>
      </c>
      <c r="B252" s="361"/>
      <c r="C252" s="361"/>
      <c r="D252" s="323"/>
      <c r="E252" s="323"/>
      <c r="F252" s="323"/>
      <c r="G252" s="323"/>
    </row>
    <row r="253" spans="1:7" ht="33.75" customHeight="1">
      <c r="A253" s="320">
        <v>244</v>
      </c>
      <c r="B253" s="361"/>
      <c r="C253" s="361"/>
      <c r="D253" s="323"/>
      <c r="E253" s="323"/>
      <c r="F253" s="323"/>
      <c r="G253" s="323"/>
    </row>
    <row r="254" spans="1:7" ht="33.75" customHeight="1">
      <c r="A254" s="320">
        <v>245</v>
      </c>
      <c r="B254" s="361"/>
      <c r="C254" s="361"/>
      <c r="D254" s="323"/>
      <c r="E254" s="323"/>
      <c r="F254" s="323"/>
      <c r="G254" s="323"/>
    </row>
    <row r="255" spans="1:7" ht="33.75" customHeight="1">
      <c r="A255" s="320">
        <v>246</v>
      </c>
      <c r="B255" s="361"/>
      <c r="C255" s="361"/>
      <c r="D255" s="323"/>
      <c r="E255" s="323"/>
      <c r="F255" s="323"/>
      <c r="G255" s="323"/>
    </row>
    <row r="256" spans="1:7" ht="33.75" customHeight="1">
      <c r="A256" s="320">
        <v>247</v>
      </c>
      <c r="B256" s="361"/>
      <c r="C256" s="361"/>
      <c r="D256" s="323"/>
      <c r="E256" s="323"/>
      <c r="F256" s="323"/>
      <c r="G256" s="323"/>
    </row>
    <row r="257" spans="1:7" ht="33.75" customHeight="1">
      <c r="A257" s="320">
        <v>248</v>
      </c>
      <c r="B257" s="361"/>
      <c r="C257" s="361"/>
      <c r="D257" s="323"/>
      <c r="E257" s="323"/>
      <c r="F257" s="323"/>
      <c r="G257" s="323"/>
    </row>
    <row r="258" spans="1:7" ht="33.75" customHeight="1">
      <c r="A258" s="320">
        <v>249</v>
      </c>
      <c r="B258" s="361"/>
      <c r="C258" s="361"/>
      <c r="D258" s="323"/>
      <c r="E258" s="323"/>
      <c r="F258" s="323"/>
      <c r="G258" s="323"/>
    </row>
    <row r="259" spans="1:7" ht="33.75" customHeight="1">
      <c r="A259" s="320">
        <v>250</v>
      </c>
      <c r="B259" s="361"/>
      <c r="C259" s="361"/>
      <c r="D259" s="323"/>
      <c r="E259" s="323"/>
      <c r="F259" s="323"/>
      <c r="G259" s="323"/>
    </row>
    <row r="260" spans="1:7" ht="33.75" customHeight="1">
      <c r="A260" s="320">
        <v>251</v>
      </c>
      <c r="B260" s="361"/>
      <c r="C260" s="361"/>
      <c r="D260" s="323"/>
      <c r="E260" s="323"/>
      <c r="F260" s="323"/>
      <c r="G260" s="323"/>
    </row>
    <row r="261" spans="1:7" ht="33.75" customHeight="1">
      <c r="A261" s="320">
        <v>252</v>
      </c>
      <c r="B261" s="361"/>
      <c r="C261" s="361"/>
      <c r="D261" s="323"/>
      <c r="E261" s="323"/>
      <c r="F261" s="323"/>
      <c r="G261" s="323"/>
    </row>
    <row r="262" spans="1:7" ht="33.75" customHeight="1">
      <c r="A262" s="320">
        <v>253</v>
      </c>
      <c r="B262" s="361"/>
      <c r="C262" s="361"/>
      <c r="D262" s="323"/>
      <c r="E262" s="323"/>
      <c r="F262" s="323"/>
      <c r="G262" s="323"/>
    </row>
    <row r="263" spans="1:7" ht="33.75" customHeight="1">
      <c r="A263" s="320">
        <v>254</v>
      </c>
      <c r="B263" s="361"/>
      <c r="C263" s="361"/>
      <c r="D263" s="323"/>
      <c r="E263" s="323"/>
      <c r="F263" s="323"/>
      <c r="G263" s="323"/>
    </row>
    <row r="264" spans="1:7" ht="33.75" customHeight="1">
      <c r="A264" s="320">
        <v>255</v>
      </c>
      <c r="B264" s="361"/>
      <c r="C264" s="361"/>
      <c r="D264" s="323"/>
      <c r="E264" s="323"/>
      <c r="F264" s="323"/>
      <c r="G264" s="323"/>
    </row>
    <row r="265" spans="1:7" ht="33.75" customHeight="1">
      <c r="A265" s="320">
        <v>256</v>
      </c>
      <c r="B265" s="361"/>
      <c r="C265" s="361"/>
      <c r="D265" s="323"/>
      <c r="E265" s="323"/>
      <c r="F265" s="323"/>
      <c r="G265" s="323"/>
    </row>
    <row r="266" spans="1:7" ht="33.75" customHeight="1">
      <c r="A266" s="320">
        <v>257</v>
      </c>
      <c r="B266" s="361"/>
      <c r="C266" s="361"/>
      <c r="D266" s="323"/>
      <c r="E266" s="323"/>
      <c r="F266" s="323"/>
      <c r="G266" s="323"/>
    </row>
    <row r="267" spans="1:7" ht="33.75" customHeight="1">
      <c r="A267" s="320">
        <v>258</v>
      </c>
      <c r="B267" s="361"/>
      <c r="C267" s="361"/>
      <c r="D267" s="323"/>
      <c r="E267" s="323"/>
      <c r="F267" s="323"/>
      <c r="G267" s="323"/>
    </row>
    <row r="268" spans="1:7" ht="33.75" customHeight="1">
      <c r="A268" s="320">
        <v>259</v>
      </c>
      <c r="B268" s="361"/>
      <c r="C268" s="361"/>
      <c r="D268" s="323"/>
      <c r="E268" s="323"/>
      <c r="F268" s="323"/>
      <c r="G268" s="323"/>
    </row>
    <row r="269" spans="1:7" ht="33.75" customHeight="1">
      <c r="A269" s="320">
        <v>260</v>
      </c>
      <c r="B269" s="361"/>
      <c r="C269" s="361"/>
      <c r="D269" s="323"/>
      <c r="E269" s="323"/>
      <c r="F269" s="323"/>
      <c r="G269" s="323"/>
    </row>
    <row r="270" spans="1:7" ht="33.75" customHeight="1">
      <c r="A270" s="320">
        <v>261</v>
      </c>
      <c r="B270" s="361"/>
      <c r="C270" s="361"/>
      <c r="D270" s="323"/>
      <c r="E270" s="323"/>
      <c r="F270" s="323"/>
      <c r="G270" s="323"/>
    </row>
    <row r="271" spans="1:7" ht="33.75" customHeight="1">
      <c r="A271" s="320">
        <v>262</v>
      </c>
      <c r="B271" s="361"/>
      <c r="C271" s="361"/>
      <c r="D271" s="323"/>
      <c r="E271" s="323"/>
      <c r="F271" s="323"/>
      <c r="G271" s="323"/>
    </row>
    <row r="272" spans="1:7" ht="33.75" customHeight="1">
      <c r="A272" s="320">
        <v>263</v>
      </c>
      <c r="B272" s="361"/>
      <c r="C272" s="361"/>
      <c r="D272" s="323"/>
      <c r="E272" s="323"/>
      <c r="F272" s="323"/>
      <c r="G272" s="323"/>
    </row>
    <row r="273" spans="1:7" ht="33.75" customHeight="1">
      <c r="A273" s="320">
        <v>264</v>
      </c>
      <c r="B273" s="361"/>
      <c r="C273" s="361"/>
      <c r="D273" s="323"/>
      <c r="E273" s="323"/>
      <c r="F273" s="323"/>
      <c r="G273" s="323"/>
    </row>
    <row r="274" spans="1:7" ht="33.75" customHeight="1">
      <c r="A274" s="320">
        <v>265</v>
      </c>
      <c r="B274" s="361"/>
      <c r="C274" s="361"/>
      <c r="D274" s="323"/>
      <c r="E274" s="323"/>
      <c r="F274" s="323"/>
      <c r="G274" s="323"/>
    </row>
    <row r="275" spans="1:7" ht="33.75" customHeight="1">
      <c r="A275" s="320">
        <v>266</v>
      </c>
      <c r="B275" s="361"/>
      <c r="C275" s="361"/>
      <c r="D275" s="323"/>
      <c r="E275" s="323"/>
      <c r="F275" s="323"/>
      <c r="G275" s="323"/>
    </row>
    <row r="276" spans="1:7" ht="33.75" customHeight="1">
      <c r="A276" s="320">
        <v>267</v>
      </c>
      <c r="B276" s="361"/>
      <c r="C276" s="361"/>
      <c r="D276" s="323"/>
      <c r="E276" s="323"/>
      <c r="F276" s="323"/>
      <c r="G276" s="323"/>
    </row>
    <row r="277" spans="1:7" ht="33.75" customHeight="1">
      <c r="A277" s="320">
        <v>268</v>
      </c>
      <c r="B277" s="361"/>
      <c r="C277" s="361"/>
      <c r="D277" s="323"/>
      <c r="E277" s="323"/>
      <c r="F277" s="323"/>
      <c r="G277" s="323"/>
    </row>
    <row r="278" spans="1:7" ht="33.75" customHeight="1">
      <c r="A278" s="320">
        <v>269</v>
      </c>
      <c r="B278" s="361"/>
      <c r="C278" s="361"/>
      <c r="D278" s="323"/>
      <c r="E278" s="323"/>
      <c r="F278" s="323"/>
      <c r="G278" s="323"/>
    </row>
    <row r="279" spans="1:7" ht="33.75" customHeight="1">
      <c r="A279" s="320">
        <v>270</v>
      </c>
      <c r="B279" s="361"/>
      <c r="C279" s="361"/>
      <c r="D279" s="323"/>
      <c r="E279" s="323"/>
      <c r="F279" s="323"/>
      <c r="G279" s="323"/>
    </row>
    <row r="280" spans="1:7" ht="33.75" customHeight="1">
      <c r="A280" s="320">
        <v>271</v>
      </c>
      <c r="B280" s="361"/>
      <c r="C280" s="361"/>
      <c r="D280" s="323"/>
      <c r="E280" s="323"/>
      <c r="F280" s="323"/>
      <c r="G280" s="323"/>
    </row>
    <row r="281" spans="1:7" ht="33.75" customHeight="1">
      <c r="A281" s="320">
        <v>272</v>
      </c>
      <c r="B281" s="361"/>
      <c r="C281" s="361"/>
      <c r="D281" s="323"/>
      <c r="E281" s="323"/>
      <c r="F281" s="323"/>
      <c r="G281" s="323"/>
    </row>
    <row r="282" spans="1:7" ht="33.75" customHeight="1">
      <c r="A282" s="320">
        <v>273</v>
      </c>
      <c r="B282" s="361"/>
      <c r="C282" s="361"/>
      <c r="D282" s="323"/>
      <c r="E282" s="323"/>
      <c r="F282" s="323"/>
      <c r="G282" s="323"/>
    </row>
    <row r="283" spans="1:7" ht="33.75" customHeight="1">
      <c r="A283" s="320">
        <v>274</v>
      </c>
      <c r="B283" s="361"/>
      <c r="C283" s="361"/>
      <c r="D283" s="323"/>
      <c r="E283" s="323"/>
      <c r="F283" s="323"/>
      <c r="G283" s="323"/>
    </row>
    <row r="284" spans="1:7" ht="33.75" customHeight="1">
      <c r="A284" s="320">
        <v>275</v>
      </c>
      <c r="B284" s="361"/>
      <c r="C284" s="361"/>
      <c r="D284" s="323"/>
      <c r="E284" s="323"/>
      <c r="F284" s="323"/>
      <c r="G284" s="323"/>
    </row>
    <row r="285" spans="1:7" ht="33.75" customHeight="1">
      <c r="A285" s="320">
        <v>276</v>
      </c>
      <c r="B285" s="361"/>
      <c r="C285" s="361"/>
      <c r="D285" s="323"/>
      <c r="E285" s="323"/>
      <c r="F285" s="323"/>
      <c r="G285" s="323"/>
    </row>
    <row r="286" spans="1:7" ht="33.75" customHeight="1">
      <c r="A286" s="320">
        <v>277</v>
      </c>
      <c r="B286" s="361"/>
      <c r="C286" s="361"/>
      <c r="D286" s="323"/>
      <c r="E286" s="323"/>
      <c r="F286" s="323"/>
      <c r="G286" s="323"/>
    </row>
    <row r="287" spans="1:7" ht="33.75" customHeight="1">
      <c r="A287" s="320">
        <v>278</v>
      </c>
      <c r="B287" s="361"/>
      <c r="C287" s="361"/>
      <c r="D287" s="323"/>
      <c r="E287" s="323"/>
      <c r="F287" s="323"/>
      <c r="G287" s="323"/>
    </row>
    <row r="288" spans="1:7" ht="33.75" customHeight="1">
      <c r="A288" s="320">
        <v>279</v>
      </c>
      <c r="B288" s="361"/>
      <c r="C288" s="361"/>
      <c r="D288" s="323"/>
      <c r="E288" s="323"/>
      <c r="F288" s="323"/>
      <c r="G288" s="323"/>
    </row>
    <row r="289" spans="1:7" ht="33.75" customHeight="1">
      <c r="A289" s="320">
        <v>280</v>
      </c>
      <c r="B289" s="361"/>
      <c r="C289" s="361"/>
      <c r="D289" s="323"/>
      <c r="E289" s="323"/>
      <c r="F289" s="323"/>
      <c r="G289" s="323"/>
    </row>
    <row r="290" spans="1:7" ht="33.75" customHeight="1">
      <c r="A290" s="320">
        <v>281</v>
      </c>
      <c r="B290" s="361"/>
      <c r="C290" s="361"/>
      <c r="D290" s="323"/>
      <c r="E290" s="323"/>
      <c r="F290" s="323"/>
      <c r="G290" s="323"/>
    </row>
    <row r="291" spans="1:7" ht="33.75" customHeight="1">
      <c r="A291" s="320">
        <v>282</v>
      </c>
      <c r="B291" s="361"/>
      <c r="C291" s="361"/>
      <c r="D291" s="323"/>
      <c r="E291" s="323"/>
      <c r="F291" s="323"/>
      <c r="G291" s="323"/>
    </row>
    <row r="292" spans="1:7" ht="33.75" customHeight="1">
      <c r="A292" s="320">
        <v>283</v>
      </c>
      <c r="B292" s="361"/>
      <c r="C292" s="361"/>
      <c r="D292" s="323"/>
      <c r="E292" s="323"/>
      <c r="F292" s="323"/>
      <c r="G292" s="323"/>
    </row>
    <row r="293" spans="1:7" ht="33.75" customHeight="1">
      <c r="A293" s="320">
        <v>284</v>
      </c>
      <c r="B293" s="361"/>
      <c r="C293" s="361"/>
      <c r="D293" s="323"/>
      <c r="E293" s="323"/>
      <c r="F293" s="323"/>
      <c r="G293" s="323"/>
    </row>
    <row r="294" spans="1:7" ht="33.75" customHeight="1">
      <c r="A294" s="320">
        <v>285</v>
      </c>
      <c r="B294" s="361"/>
      <c r="C294" s="361"/>
      <c r="D294" s="323"/>
      <c r="E294" s="323"/>
      <c r="F294" s="323"/>
      <c r="G294" s="323"/>
    </row>
    <row r="295" spans="1:7" ht="33.75" customHeight="1">
      <c r="A295" s="320">
        <v>286</v>
      </c>
      <c r="B295" s="361"/>
      <c r="C295" s="361"/>
      <c r="D295" s="323"/>
      <c r="E295" s="323"/>
      <c r="F295" s="323"/>
      <c r="G295" s="323"/>
    </row>
    <row r="296" spans="1:7" ht="33.75" customHeight="1">
      <c r="A296" s="320">
        <v>287</v>
      </c>
      <c r="B296" s="361"/>
      <c r="C296" s="361"/>
      <c r="D296" s="323"/>
      <c r="E296" s="323"/>
      <c r="F296" s="323"/>
      <c r="G296" s="323"/>
    </row>
    <row r="297" spans="1:7" ht="33.75" customHeight="1">
      <c r="A297" s="320">
        <v>288</v>
      </c>
      <c r="B297" s="361"/>
      <c r="C297" s="361"/>
      <c r="D297" s="323"/>
      <c r="E297" s="323"/>
      <c r="F297" s="323"/>
      <c r="G297" s="323"/>
    </row>
    <row r="298" spans="1:7" ht="33.75" customHeight="1">
      <c r="A298" s="320">
        <v>289</v>
      </c>
      <c r="B298" s="361"/>
      <c r="C298" s="361"/>
      <c r="D298" s="323"/>
      <c r="E298" s="323"/>
      <c r="F298" s="323"/>
      <c r="G298" s="323"/>
    </row>
    <row r="299" spans="1:7" ht="33.75" customHeight="1">
      <c r="A299" s="320">
        <v>290</v>
      </c>
      <c r="B299" s="361"/>
      <c r="C299" s="361"/>
      <c r="D299" s="323"/>
      <c r="E299" s="323"/>
      <c r="F299" s="323"/>
      <c r="G299" s="323"/>
    </row>
    <row r="300" spans="1:7" ht="33.75" customHeight="1">
      <c r="A300" s="320">
        <v>291</v>
      </c>
      <c r="B300" s="361"/>
      <c r="C300" s="361"/>
      <c r="D300" s="323"/>
      <c r="E300" s="323"/>
      <c r="F300" s="323"/>
      <c r="G300" s="323"/>
    </row>
    <row r="301" spans="1:7" ht="33.75" customHeight="1">
      <c r="A301" s="320">
        <v>292</v>
      </c>
      <c r="B301" s="361"/>
      <c r="C301" s="361"/>
      <c r="D301" s="323"/>
      <c r="E301" s="323"/>
      <c r="F301" s="323"/>
      <c r="G301" s="323"/>
    </row>
    <row r="302" spans="1:7" ht="33.75" customHeight="1">
      <c r="A302" s="320">
        <v>293</v>
      </c>
      <c r="B302" s="361"/>
      <c r="C302" s="361"/>
      <c r="D302" s="323"/>
      <c r="E302" s="323"/>
      <c r="F302" s="323"/>
      <c r="G302" s="323"/>
    </row>
    <row r="303" spans="1:7" ht="33.75" customHeight="1">
      <c r="A303" s="320">
        <v>294</v>
      </c>
      <c r="B303" s="361"/>
      <c r="C303" s="361"/>
      <c r="D303" s="323"/>
      <c r="E303" s="323"/>
      <c r="F303" s="323"/>
      <c r="G303" s="323"/>
    </row>
    <row r="304" spans="1:7" ht="33.75" customHeight="1">
      <c r="A304" s="320">
        <v>295</v>
      </c>
      <c r="B304" s="361"/>
      <c r="C304" s="361"/>
      <c r="D304" s="323"/>
      <c r="E304" s="323"/>
      <c r="F304" s="323"/>
      <c r="G304" s="323"/>
    </row>
    <row r="305" spans="1:7" ht="33.75" customHeight="1">
      <c r="A305" s="320">
        <v>296</v>
      </c>
      <c r="B305" s="361"/>
      <c r="C305" s="361"/>
      <c r="D305" s="323"/>
      <c r="E305" s="323"/>
      <c r="F305" s="323"/>
      <c r="G305" s="323"/>
    </row>
    <row r="306" spans="1:7" ht="33.75" customHeight="1">
      <c r="A306" s="320">
        <v>297</v>
      </c>
      <c r="B306" s="361"/>
      <c r="C306" s="361"/>
      <c r="D306" s="323"/>
      <c r="E306" s="323"/>
      <c r="F306" s="323"/>
      <c r="G306" s="323"/>
    </row>
    <row r="307" spans="1:7" ht="33.75" customHeight="1">
      <c r="A307" s="320">
        <v>298</v>
      </c>
      <c r="B307" s="361"/>
      <c r="C307" s="361"/>
      <c r="D307" s="323"/>
      <c r="E307" s="323"/>
      <c r="F307" s="323"/>
      <c r="G307" s="323"/>
    </row>
    <row r="308" spans="1:7" ht="33.75" customHeight="1">
      <c r="A308" s="320">
        <v>299</v>
      </c>
      <c r="B308" s="361"/>
      <c r="C308" s="361"/>
      <c r="D308" s="323"/>
      <c r="E308" s="323"/>
      <c r="F308" s="323"/>
      <c r="G308" s="323"/>
    </row>
    <row r="309" spans="1:7" ht="33.75" customHeight="1">
      <c r="A309" s="320">
        <v>300</v>
      </c>
      <c r="B309" s="361"/>
      <c r="C309" s="361"/>
      <c r="D309" s="323"/>
      <c r="E309" s="323"/>
      <c r="F309" s="323"/>
      <c r="G309" s="323"/>
    </row>
  </sheetData>
  <sheetProtection algorithmName="SHA-512" hashValue="GBJLpDArpihg5PpPVMWGXSJY2mCP0tZMWT3TJshdwo/gNMy7TuTJc6V+ePrWu+bTKdi8byu/qwop316jNJmjLg==" saltValue="+YpD2/yC7aJzy2kVTVFOuA==" spinCount="100000" sheet="1" objects="1" scenarios="1"/>
  <protectedRanges>
    <protectedRange sqref="B10:G309" name="Tabel 8b1"/>
  </protectedRanges>
  <mergeCells count="6">
    <mergeCell ref="I10:N10"/>
    <mergeCell ref="A7:A8"/>
    <mergeCell ref="B7:B8"/>
    <mergeCell ref="C7:C8"/>
    <mergeCell ref="D7:F7"/>
    <mergeCell ref="G7:G8"/>
  </mergeCells>
  <conditionalFormatting sqref="D10:F10">
    <cfRule type="duplicateValues" dxfId="87" priority="6"/>
  </conditionalFormatting>
  <conditionalFormatting sqref="D11:F11">
    <cfRule type="duplicateValues" dxfId="86" priority="5"/>
  </conditionalFormatting>
  <conditionalFormatting sqref="D12:F12">
    <cfRule type="duplicateValues" dxfId="85" priority="4"/>
  </conditionalFormatting>
  <conditionalFormatting sqref="D13:F13">
    <cfRule type="duplicateValues" dxfId="84" priority="3"/>
  </conditionalFormatting>
  <conditionalFormatting sqref="D14:F14">
    <cfRule type="duplicateValues" dxfId="83" priority="2"/>
  </conditionalFormatting>
  <conditionalFormatting sqref="D15:F15">
    <cfRule type="duplicateValues" dxfId="82" priority="1"/>
  </conditionalFormatting>
  <dataValidations count="1">
    <dataValidation type="list" allowBlank="1" showInputMessage="1" showErrorMessage="1" prompt="Cell hanya dapat diisi tanda centang (V) atau dikosongkan" sqref="D10:F309" xr:uid="{1DEB6994-47EB-4C34-B689-2BA1C9B3366C}">
      <formula1>$B$4:$B$5</formula1>
    </dataValidation>
  </dataValidations>
  <hyperlinks>
    <hyperlink ref="H1" location="'Daftar Tabel'!A1" display="&lt;&lt;&lt; Daftar Tabel" xr:uid="{00000000-0004-0000-2000-000000000000}"/>
  </hyperlinks>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Z210"/>
  <sheetViews>
    <sheetView zoomScale="85" zoomScaleNormal="85" workbookViewId="0">
      <pane xSplit="1" ySplit="10" topLeftCell="B196" activePane="bottomRight" state="frozen"/>
      <selection activeCell="O19" sqref="O19"/>
      <selection pane="topRight" activeCell="O19" sqref="O19"/>
      <selection pane="bottomLeft" activeCell="O19" sqref="O19"/>
      <selection pane="bottomRight" activeCell="L206" sqref="L206"/>
    </sheetView>
  </sheetViews>
  <sheetFormatPr defaultColWidth="8.85546875" defaultRowHeight="32.25" customHeight="1"/>
  <cols>
    <col min="1" max="1" width="5.5703125" style="3" customWidth="1"/>
    <col min="2" max="2" width="35.28515625" style="3" customWidth="1"/>
    <col min="3" max="3" width="16.5703125" style="3" customWidth="1"/>
    <col min="4" max="6" width="7.5703125" style="3" customWidth="1"/>
    <col min="7" max="7" width="29.42578125" style="3" customWidth="1"/>
    <col min="8" max="8" width="14.5703125" style="3" bestFit="1" customWidth="1"/>
    <col min="9" max="9" width="8.85546875" style="54"/>
    <col min="10" max="12" width="8.85546875" style="3"/>
    <col min="13" max="13" width="13.85546875" style="3" customWidth="1"/>
    <col min="14" max="16384" width="8.85546875" style="3"/>
  </cols>
  <sheetData>
    <row r="1" spans="1:26" ht="13.5" customHeight="1">
      <c r="A1" s="31" t="s">
        <v>196</v>
      </c>
      <c r="H1" s="20" t="s">
        <v>14</v>
      </c>
    </row>
    <row r="2" spans="1:26" ht="24.75" customHeight="1">
      <c r="A2" s="31"/>
      <c r="H2" s="54"/>
    </row>
    <row r="3" spans="1:26" ht="13.5" customHeight="1">
      <c r="A3" s="43" t="s">
        <v>197</v>
      </c>
      <c r="H3" s="45"/>
    </row>
    <row r="4" spans="1:26" ht="32.25" hidden="1" customHeight="1">
      <c r="A4" s="31"/>
      <c r="B4" s="3" t="s">
        <v>15</v>
      </c>
      <c r="H4" s="20"/>
    </row>
    <row r="5" spans="1:26" ht="32.25" hidden="1" customHeight="1">
      <c r="A5" s="31"/>
      <c r="H5" s="20"/>
    </row>
    <row r="6" spans="1:26" ht="32.25" hidden="1" customHeight="1">
      <c r="A6" s="31"/>
      <c r="B6" s="3" t="s">
        <v>16</v>
      </c>
      <c r="H6" s="20"/>
    </row>
    <row r="7" spans="1:26" ht="32.25" hidden="1" customHeight="1">
      <c r="A7" s="31"/>
    </row>
    <row r="8" spans="1:26" ht="24" customHeight="1">
      <c r="A8" s="532" t="s">
        <v>17</v>
      </c>
      <c r="B8" s="532" t="s">
        <v>191</v>
      </c>
      <c r="C8" s="532" t="s">
        <v>192</v>
      </c>
      <c r="D8" s="532" t="s">
        <v>83</v>
      </c>
      <c r="E8" s="532"/>
      <c r="F8" s="532"/>
      <c r="G8" s="532" t="s">
        <v>193</v>
      </c>
    </row>
    <row r="9" spans="1:26" ht="24" customHeight="1">
      <c r="A9" s="532"/>
      <c r="B9" s="532"/>
      <c r="C9" s="532"/>
      <c r="D9" s="24" t="s">
        <v>194</v>
      </c>
      <c r="E9" s="24" t="s">
        <v>195</v>
      </c>
      <c r="F9" s="24" t="s">
        <v>24</v>
      </c>
      <c r="G9" s="532"/>
    </row>
    <row r="10" spans="1:26" ht="24" customHeight="1">
      <c r="A10" s="25">
        <v>1</v>
      </c>
      <c r="B10" s="25">
        <v>2</v>
      </c>
      <c r="C10" s="25">
        <v>3</v>
      </c>
      <c r="D10" s="25">
        <v>4</v>
      </c>
      <c r="E10" s="25">
        <v>5</v>
      </c>
      <c r="F10" s="25">
        <v>6</v>
      </c>
      <c r="G10" s="25">
        <v>7</v>
      </c>
    </row>
    <row r="11" spans="1:26" customFormat="1" ht="32.25" customHeight="1">
      <c r="A11" s="320">
        <v>1</v>
      </c>
      <c r="B11" s="361"/>
      <c r="C11" s="361"/>
      <c r="D11" s="323"/>
      <c r="E11" s="323"/>
      <c r="F11" s="323"/>
      <c r="G11" s="323"/>
      <c r="H11" s="72"/>
      <c r="I11" s="525" t="s">
        <v>1109</v>
      </c>
      <c r="J11" s="474"/>
      <c r="K11" s="474"/>
      <c r="L11" s="474"/>
      <c r="M11" s="474"/>
      <c r="N11" s="474"/>
      <c r="O11" s="72"/>
      <c r="P11" s="72"/>
      <c r="Q11" s="72"/>
      <c r="R11" s="72"/>
      <c r="S11" s="72"/>
      <c r="T11" s="72"/>
      <c r="U11" s="72"/>
      <c r="V11" s="72"/>
      <c r="W11" s="72"/>
      <c r="X11" s="72"/>
      <c r="Y11" s="72"/>
      <c r="Z11" s="72"/>
    </row>
    <row r="12" spans="1:26" customFormat="1" ht="32.25" customHeight="1">
      <c r="A12" s="320">
        <v>2</v>
      </c>
      <c r="B12" s="361"/>
      <c r="C12" s="361"/>
      <c r="D12" s="323"/>
      <c r="E12" s="323"/>
      <c r="F12" s="323"/>
      <c r="G12" s="375"/>
      <c r="H12" s="72"/>
      <c r="I12" s="287" t="s">
        <v>1113</v>
      </c>
      <c r="J12" s="72"/>
      <c r="K12" s="72"/>
      <c r="L12" s="72"/>
      <c r="M12" s="72"/>
      <c r="N12" s="72">
        <f>COUNTIFS(B11:B1000,"&lt;&gt;",C11:C1000,"&lt;&gt;",G11:G1000,"&lt;&gt;",F11:F1000,"V")</f>
        <v>0</v>
      </c>
      <c r="O12" s="72"/>
      <c r="P12" s="72"/>
      <c r="Q12" s="72"/>
      <c r="R12" s="72"/>
      <c r="S12" s="72"/>
      <c r="T12" s="72"/>
      <c r="U12" s="72"/>
      <c r="V12" s="72"/>
      <c r="W12" s="72"/>
      <c r="X12" s="72"/>
      <c r="Y12" s="72"/>
      <c r="Z12" s="72"/>
    </row>
    <row r="13" spans="1:26" customFormat="1" ht="32.25" customHeight="1">
      <c r="A13" s="320">
        <v>3</v>
      </c>
      <c r="B13" s="366"/>
      <c r="C13" s="361"/>
      <c r="D13" s="323"/>
      <c r="E13" s="323"/>
      <c r="F13" s="323"/>
      <c r="G13" s="327"/>
      <c r="H13" s="72"/>
      <c r="I13" s="287" t="s">
        <v>1114</v>
      </c>
      <c r="J13" s="72"/>
      <c r="K13" s="72"/>
      <c r="L13" s="72"/>
      <c r="M13" s="72"/>
      <c r="N13" s="72">
        <f>COUNTIFS(B11:B1000,"&lt;&gt;",C11:C1000,"&lt;&gt;",G11:G1000,"&lt;&gt;",E11:E1000,"V")</f>
        <v>0</v>
      </c>
      <c r="O13" s="72"/>
      <c r="P13" s="72"/>
      <c r="Q13" s="72"/>
      <c r="R13" s="72"/>
      <c r="S13" s="72"/>
      <c r="T13" s="72"/>
      <c r="U13" s="72"/>
      <c r="V13" s="72"/>
      <c r="W13" s="72"/>
      <c r="X13" s="72"/>
      <c r="Y13" s="72"/>
      <c r="Z13" s="72"/>
    </row>
    <row r="14" spans="1:26" customFormat="1" ht="32.25" customHeight="1">
      <c r="A14" s="320">
        <v>4</v>
      </c>
      <c r="B14" s="361"/>
      <c r="C14" s="361"/>
      <c r="D14" s="323"/>
      <c r="E14" s="323"/>
      <c r="F14" s="323"/>
      <c r="G14" s="323"/>
      <c r="H14" s="72"/>
      <c r="I14" s="287" t="s">
        <v>1115</v>
      </c>
      <c r="J14" s="72"/>
      <c r="K14" s="72"/>
      <c r="L14" s="72"/>
      <c r="M14" s="72"/>
      <c r="N14" s="72">
        <f>COUNTIFS(B11:B1000,"&lt;&gt;",C11:C1000,"&lt;&gt;",G11:G1000,"&lt;&gt;",D11:D1000,"V")</f>
        <v>0</v>
      </c>
      <c r="O14" s="72"/>
      <c r="P14" s="72"/>
      <c r="Q14" s="72"/>
      <c r="R14" s="72"/>
      <c r="S14" s="72"/>
      <c r="T14" s="72"/>
      <c r="U14" s="72"/>
      <c r="V14" s="72"/>
      <c r="W14" s="72"/>
      <c r="X14" s="72"/>
      <c r="Y14" s="72"/>
      <c r="Z14" s="72"/>
    </row>
    <row r="15" spans="1:26" customFormat="1" ht="32.25" customHeight="1">
      <c r="A15" s="320">
        <v>5</v>
      </c>
      <c r="B15" s="361"/>
      <c r="C15" s="361"/>
      <c r="D15" s="323"/>
      <c r="E15" s="323"/>
      <c r="F15" s="323"/>
      <c r="G15" s="375"/>
      <c r="H15" s="72"/>
      <c r="I15" s="72"/>
      <c r="J15" s="72"/>
      <c r="K15" s="72"/>
      <c r="L15" s="72"/>
      <c r="M15" s="72"/>
      <c r="N15" s="72"/>
      <c r="O15" s="72"/>
      <c r="P15" s="72"/>
      <c r="Q15" s="72"/>
      <c r="R15" s="72"/>
      <c r="S15" s="72"/>
      <c r="T15" s="72"/>
      <c r="U15" s="72"/>
      <c r="V15" s="72"/>
      <c r="W15" s="72"/>
      <c r="X15" s="72"/>
      <c r="Y15" s="72"/>
      <c r="Z15" s="72"/>
    </row>
    <row r="16" spans="1:26" customFormat="1" ht="32.25" customHeight="1">
      <c r="A16" s="320">
        <v>6</v>
      </c>
      <c r="B16" s="366"/>
      <c r="C16" s="361"/>
      <c r="D16" s="323"/>
      <c r="E16" s="323"/>
      <c r="F16" s="323"/>
      <c r="G16" s="327"/>
      <c r="H16" s="72"/>
      <c r="I16" s="72"/>
      <c r="J16" s="72"/>
      <c r="K16" s="72"/>
      <c r="L16" s="72"/>
      <c r="M16" s="72"/>
      <c r="N16" s="72"/>
      <c r="O16" s="72"/>
      <c r="P16" s="72"/>
      <c r="Q16" s="72"/>
      <c r="R16" s="72"/>
      <c r="S16" s="72"/>
      <c r="T16" s="72"/>
      <c r="U16" s="72"/>
      <c r="V16" s="72"/>
      <c r="W16" s="72"/>
      <c r="X16" s="72"/>
      <c r="Y16" s="72"/>
      <c r="Z16" s="72"/>
    </row>
    <row r="17" spans="1:26" customFormat="1" ht="32.25" customHeight="1">
      <c r="A17" s="320">
        <v>7</v>
      </c>
      <c r="B17" s="361"/>
      <c r="C17" s="361"/>
      <c r="D17" s="323"/>
      <c r="E17" s="323"/>
      <c r="F17" s="323"/>
      <c r="G17" s="323"/>
      <c r="H17" s="72"/>
      <c r="I17" s="72"/>
      <c r="J17" s="72"/>
      <c r="K17" s="72"/>
      <c r="L17" s="72"/>
      <c r="M17" s="72"/>
      <c r="N17" s="72"/>
      <c r="O17" s="72"/>
      <c r="P17" s="72"/>
      <c r="Q17" s="72"/>
      <c r="R17" s="72"/>
      <c r="S17" s="72"/>
      <c r="T17" s="72"/>
      <c r="U17" s="72"/>
      <c r="V17" s="72"/>
      <c r="W17" s="72"/>
      <c r="X17" s="72"/>
      <c r="Y17" s="72"/>
      <c r="Z17" s="72"/>
    </row>
    <row r="18" spans="1:26" customFormat="1" ht="32.25" customHeight="1">
      <c r="A18" s="320">
        <v>8</v>
      </c>
      <c r="B18" s="361"/>
      <c r="C18" s="361"/>
      <c r="D18" s="323"/>
      <c r="E18" s="323"/>
      <c r="F18" s="323"/>
      <c r="G18" s="375"/>
      <c r="H18" s="72"/>
      <c r="I18" s="72"/>
      <c r="J18" s="72"/>
      <c r="K18" s="72"/>
      <c r="L18" s="72"/>
      <c r="M18" s="72"/>
      <c r="N18" s="72"/>
      <c r="O18" s="72"/>
      <c r="P18" s="72"/>
      <c r="Q18" s="72"/>
      <c r="R18" s="72"/>
      <c r="S18" s="72"/>
      <c r="T18" s="72"/>
      <c r="U18" s="72"/>
      <c r="V18" s="72"/>
      <c r="W18" s="72"/>
      <c r="X18" s="72"/>
      <c r="Y18" s="72"/>
      <c r="Z18" s="72"/>
    </row>
    <row r="19" spans="1:26" customFormat="1" ht="32.25" customHeight="1">
      <c r="A19" s="320">
        <v>9</v>
      </c>
      <c r="B19" s="366"/>
      <c r="C19" s="361"/>
      <c r="D19" s="323"/>
      <c r="E19" s="323"/>
      <c r="F19" s="323"/>
      <c r="G19" s="327"/>
      <c r="H19" s="72"/>
      <c r="I19" s="72"/>
      <c r="J19" s="72"/>
      <c r="K19" s="72"/>
      <c r="L19" s="72"/>
      <c r="M19" s="72"/>
      <c r="N19" s="72"/>
      <c r="O19" s="72"/>
      <c r="P19" s="72"/>
      <c r="Q19" s="72"/>
      <c r="R19" s="72"/>
      <c r="S19" s="72"/>
      <c r="T19" s="72"/>
      <c r="U19" s="72"/>
      <c r="V19" s="72"/>
      <c r="W19" s="72"/>
      <c r="X19" s="72"/>
      <c r="Y19" s="72"/>
      <c r="Z19" s="72"/>
    </row>
    <row r="20" spans="1:26" customFormat="1" ht="32.25" customHeight="1">
      <c r="A20" s="320">
        <v>10</v>
      </c>
      <c r="B20" s="361"/>
      <c r="C20" s="361"/>
      <c r="D20" s="323"/>
      <c r="E20" s="323"/>
      <c r="F20" s="323"/>
      <c r="G20" s="323"/>
      <c r="H20" s="72"/>
      <c r="I20" s="72"/>
      <c r="J20" s="72"/>
      <c r="K20" s="72"/>
      <c r="L20" s="72"/>
      <c r="M20" s="72"/>
      <c r="N20" s="72"/>
      <c r="O20" s="72"/>
      <c r="P20" s="72"/>
      <c r="Q20" s="72"/>
      <c r="R20" s="72"/>
      <c r="S20" s="72"/>
      <c r="T20" s="72"/>
      <c r="U20" s="72"/>
      <c r="V20" s="72"/>
      <c r="W20" s="72"/>
      <c r="X20" s="72"/>
      <c r="Y20" s="72"/>
      <c r="Z20" s="72"/>
    </row>
    <row r="21" spans="1:26" customFormat="1" ht="32.25" customHeight="1">
      <c r="A21" s="320">
        <v>11</v>
      </c>
      <c r="B21" s="361"/>
      <c r="C21" s="361"/>
      <c r="D21" s="323"/>
      <c r="E21" s="323"/>
      <c r="F21" s="323"/>
      <c r="G21" s="375"/>
      <c r="H21" s="72"/>
      <c r="I21" s="72"/>
      <c r="J21" s="72"/>
      <c r="K21" s="72"/>
      <c r="L21" s="72"/>
      <c r="M21" s="72"/>
      <c r="N21" s="72"/>
      <c r="O21" s="72"/>
      <c r="P21" s="72"/>
      <c r="Q21" s="72"/>
      <c r="R21" s="72"/>
      <c r="S21" s="72"/>
      <c r="T21" s="72"/>
      <c r="U21" s="72"/>
      <c r="V21" s="72"/>
      <c r="W21" s="72"/>
      <c r="X21" s="72"/>
      <c r="Y21" s="72"/>
      <c r="Z21" s="72"/>
    </row>
    <row r="22" spans="1:26" customFormat="1" ht="32.25" customHeight="1">
      <c r="A22" s="320">
        <v>12</v>
      </c>
      <c r="B22" s="366"/>
      <c r="C22" s="361"/>
      <c r="D22" s="323"/>
      <c r="E22" s="323"/>
      <c r="F22" s="323"/>
      <c r="G22" s="327"/>
      <c r="H22" s="72"/>
      <c r="I22" s="72"/>
      <c r="J22" s="72"/>
      <c r="K22" s="72"/>
      <c r="L22" s="72"/>
      <c r="M22" s="72"/>
      <c r="N22" s="72"/>
      <c r="O22" s="72"/>
      <c r="P22" s="72"/>
      <c r="Q22" s="72"/>
      <c r="R22" s="72"/>
      <c r="S22" s="72"/>
      <c r="T22" s="72"/>
      <c r="U22" s="72"/>
      <c r="V22" s="72"/>
      <c r="W22" s="72"/>
      <c r="X22" s="72"/>
      <c r="Y22" s="72"/>
      <c r="Z22" s="72"/>
    </row>
    <row r="23" spans="1:26" customFormat="1" ht="32.25" customHeight="1">
      <c r="A23" s="320">
        <v>13</v>
      </c>
      <c r="B23" s="361"/>
      <c r="C23" s="361"/>
      <c r="D23" s="323"/>
      <c r="E23" s="323"/>
      <c r="F23" s="323"/>
      <c r="G23" s="323"/>
      <c r="H23" s="72"/>
      <c r="I23" s="72"/>
      <c r="J23" s="72"/>
      <c r="K23" s="72"/>
      <c r="L23" s="72"/>
      <c r="M23" s="72"/>
      <c r="N23" s="72"/>
      <c r="O23" s="72"/>
      <c r="P23" s="72"/>
      <c r="Q23" s="72"/>
      <c r="R23" s="72"/>
      <c r="S23" s="72"/>
      <c r="T23" s="72"/>
      <c r="U23" s="72"/>
      <c r="V23" s="72"/>
      <c r="W23" s="72"/>
      <c r="X23" s="72"/>
      <c r="Y23" s="72"/>
      <c r="Z23" s="72"/>
    </row>
    <row r="24" spans="1:26" customFormat="1" ht="32.25" customHeight="1">
      <c r="A24" s="320">
        <v>14</v>
      </c>
      <c r="B24" s="361"/>
      <c r="C24" s="361"/>
      <c r="D24" s="323"/>
      <c r="E24" s="323"/>
      <c r="F24" s="323"/>
      <c r="G24" s="375"/>
      <c r="H24" s="72"/>
      <c r="I24" s="72"/>
      <c r="J24" s="72"/>
      <c r="K24" s="72"/>
      <c r="L24" s="72"/>
      <c r="M24" s="72"/>
      <c r="N24" s="72"/>
      <c r="O24" s="72"/>
      <c r="P24" s="72"/>
      <c r="Q24" s="72"/>
      <c r="R24" s="72"/>
      <c r="S24" s="72"/>
      <c r="T24" s="72"/>
      <c r="U24" s="72"/>
      <c r="V24" s="72"/>
      <c r="W24" s="72"/>
      <c r="X24" s="72"/>
      <c r="Y24" s="72"/>
      <c r="Z24" s="72"/>
    </row>
    <row r="25" spans="1:26" customFormat="1" ht="32.25" customHeight="1">
      <c r="A25" s="320">
        <v>15</v>
      </c>
      <c r="B25" s="366"/>
      <c r="C25" s="361"/>
      <c r="D25" s="323"/>
      <c r="E25" s="323"/>
      <c r="F25" s="323"/>
      <c r="G25" s="327"/>
      <c r="H25" s="72"/>
      <c r="I25" s="72"/>
      <c r="J25" s="72"/>
      <c r="K25" s="72"/>
      <c r="L25" s="72"/>
      <c r="M25" s="72"/>
      <c r="N25" s="72"/>
      <c r="O25" s="72"/>
      <c r="P25" s="72"/>
      <c r="Q25" s="72"/>
      <c r="R25" s="72"/>
      <c r="S25" s="72"/>
      <c r="T25" s="72"/>
      <c r="U25" s="72"/>
      <c r="V25" s="72"/>
      <c r="W25" s="72"/>
      <c r="X25" s="72"/>
      <c r="Y25" s="72"/>
      <c r="Z25" s="72"/>
    </row>
    <row r="26" spans="1:26" customFormat="1" ht="32.25" customHeight="1">
      <c r="A26" s="320">
        <v>16</v>
      </c>
      <c r="B26" s="361"/>
      <c r="C26" s="361"/>
      <c r="D26" s="323"/>
      <c r="E26" s="323"/>
      <c r="F26" s="323"/>
      <c r="G26" s="323"/>
      <c r="H26" s="72"/>
      <c r="I26" s="72"/>
      <c r="J26" s="72"/>
      <c r="K26" s="72"/>
      <c r="L26" s="72"/>
      <c r="M26" s="72"/>
      <c r="N26" s="72"/>
      <c r="O26" s="72"/>
      <c r="P26" s="72"/>
      <c r="Q26" s="72"/>
      <c r="R26" s="72"/>
      <c r="S26" s="72"/>
      <c r="T26" s="72"/>
      <c r="U26" s="72"/>
      <c r="V26" s="72"/>
      <c r="W26" s="72"/>
      <c r="X26" s="72"/>
      <c r="Y26" s="72"/>
      <c r="Z26" s="72"/>
    </row>
    <row r="27" spans="1:26" customFormat="1" ht="32.25" customHeight="1">
      <c r="A27" s="320">
        <v>17</v>
      </c>
      <c r="B27" s="361"/>
      <c r="C27" s="361"/>
      <c r="D27" s="323"/>
      <c r="E27" s="323"/>
      <c r="F27" s="323"/>
      <c r="G27" s="375"/>
      <c r="H27" s="72"/>
      <c r="I27" s="72"/>
      <c r="J27" s="72"/>
      <c r="K27" s="72"/>
      <c r="L27" s="72"/>
      <c r="M27" s="72"/>
      <c r="N27" s="72"/>
      <c r="O27" s="72"/>
      <c r="P27" s="72"/>
      <c r="Q27" s="72"/>
      <c r="R27" s="72"/>
      <c r="S27" s="72"/>
      <c r="T27" s="72"/>
      <c r="U27" s="72"/>
      <c r="V27" s="72"/>
      <c r="W27" s="72"/>
      <c r="X27" s="72"/>
      <c r="Y27" s="72"/>
      <c r="Z27" s="72"/>
    </row>
    <row r="28" spans="1:26" customFormat="1" ht="32.25" customHeight="1">
      <c r="A28" s="320">
        <v>18</v>
      </c>
      <c r="B28" s="366"/>
      <c r="C28" s="361"/>
      <c r="D28" s="323"/>
      <c r="E28" s="323"/>
      <c r="F28" s="323"/>
      <c r="G28" s="327"/>
      <c r="H28" s="72"/>
      <c r="I28" s="72"/>
      <c r="J28" s="72"/>
      <c r="K28" s="72"/>
      <c r="L28" s="72"/>
      <c r="M28" s="72"/>
      <c r="N28" s="72"/>
      <c r="O28" s="72"/>
      <c r="P28" s="72"/>
      <c r="Q28" s="72"/>
      <c r="R28" s="72"/>
      <c r="S28" s="72"/>
      <c r="T28" s="72"/>
      <c r="U28" s="72"/>
      <c r="V28" s="72"/>
      <c r="W28" s="72"/>
      <c r="X28" s="72"/>
      <c r="Y28" s="72"/>
      <c r="Z28" s="72"/>
    </row>
    <row r="29" spans="1:26" customFormat="1" ht="32.25" customHeight="1">
      <c r="A29" s="320">
        <v>19</v>
      </c>
      <c r="B29" s="361"/>
      <c r="C29" s="361"/>
      <c r="D29" s="323"/>
      <c r="E29" s="323"/>
      <c r="F29" s="323"/>
      <c r="G29" s="323"/>
      <c r="H29" s="72"/>
      <c r="I29" s="72"/>
      <c r="J29" s="72"/>
      <c r="K29" s="72"/>
      <c r="L29" s="72"/>
      <c r="M29" s="72"/>
      <c r="N29" s="72"/>
      <c r="O29" s="72"/>
      <c r="P29" s="72"/>
      <c r="Q29" s="72"/>
      <c r="R29" s="72"/>
      <c r="S29" s="72"/>
      <c r="T29" s="72"/>
      <c r="U29" s="72"/>
      <c r="V29" s="72"/>
      <c r="W29" s="72"/>
      <c r="X29" s="72"/>
      <c r="Y29" s="72"/>
      <c r="Z29" s="72"/>
    </row>
    <row r="30" spans="1:26" customFormat="1" ht="32.25" customHeight="1">
      <c r="A30" s="320">
        <v>20</v>
      </c>
      <c r="B30" s="361"/>
      <c r="C30" s="361"/>
      <c r="D30" s="323"/>
      <c r="E30" s="323"/>
      <c r="F30" s="323"/>
      <c r="G30" s="375"/>
      <c r="H30" s="72"/>
      <c r="I30" s="72"/>
      <c r="J30" s="72"/>
      <c r="K30" s="72"/>
      <c r="L30" s="72"/>
      <c r="M30" s="72"/>
      <c r="N30" s="72"/>
      <c r="O30" s="72"/>
      <c r="P30" s="72"/>
      <c r="Q30" s="72"/>
      <c r="R30" s="72"/>
      <c r="S30" s="72"/>
      <c r="T30" s="72"/>
      <c r="U30" s="72"/>
      <c r="V30" s="72"/>
      <c r="W30" s="72"/>
      <c r="X30" s="72"/>
      <c r="Y30" s="72"/>
      <c r="Z30" s="72"/>
    </row>
    <row r="31" spans="1:26" customFormat="1" ht="32.25" customHeight="1">
      <c r="A31" s="320">
        <v>21</v>
      </c>
      <c r="B31" s="366"/>
      <c r="C31" s="361"/>
      <c r="D31" s="323"/>
      <c r="E31" s="323"/>
      <c r="F31" s="323"/>
      <c r="G31" s="327"/>
      <c r="H31" s="72"/>
      <c r="I31" s="72"/>
      <c r="J31" s="72"/>
      <c r="K31" s="72"/>
      <c r="L31" s="72"/>
      <c r="M31" s="72"/>
      <c r="N31" s="72"/>
      <c r="O31" s="72"/>
      <c r="P31" s="72"/>
      <c r="Q31" s="72"/>
      <c r="R31" s="72"/>
      <c r="S31" s="72"/>
      <c r="T31" s="72"/>
      <c r="U31" s="72"/>
      <c r="V31" s="72"/>
      <c r="W31" s="72"/>
      <c r="X31" s="72"/>
      <c r="Y31" s="72"/>
      <c r="Z31" s="72"/>
    </row>
    <row r="32" spans="1:26" customFormat="1" ht="32.25" customHeight="1">
      <c r="A32" s="320">
        <v>22</v>
      </c>
      <c r="B32" s="361"/>
      <c r="C32" s="361"/>
      <c r="D32" s="323"/>
      <c r="E32" s="323"/>
      <c r="F32" s="323"/>
      <c r="G32" s="323"/>
      <c r="H32" s="72"/>
      <c r="I32" s="72"/>
      <c r="J32" s="72"/>
      <c r="K32" s="72"/>
      <c r="L32" s="72"/>
      <c r="M32" s="72"/>
      <c r="N32" s="72"/>
      <c r="O32" s="72"/>
      <c r="P32" s="72"/>
      <c r="Q32" s="72"/>
      <c r="R32" s="72"/>
      <c r="S32" s="72"/>
      <c r="T32" s="72"/>
      <c r="U32" s="72"/>
      <c r="V32" s="72"/>
      <c r="W32" s="72"/>
      <c r="X32" s="72"/>
      <c r="Y32" s="72"/>
      <c r="Z32" s="72"/>
    </row>
    <row r="33" spans="1:26" customFormat="1" ht="32.25" customHeight="1">
      <c r="A33" s="320">
        <v>23</v>
      </c>
      <c r="B33" s="361"/>
      <c r="C33" s="361"/>
      <c r="D33" s="323"/>
      <c r="E33" s="323"/>
      <c r="F33" s="323"/>
      <c r="G33" s="375"/>
      <c r="H33" s="72"/>
      <c r="I33" s="72"/>
      <c r="J33" s="72"/>
      <c r="K33" s="72"/>
      <c r="L33" s="72"/>
      <c r="M33" s="72"/>
      <c r="N33" s="72"/>
      <c r="O33" s="72"/>
      <c r="P33" s="72"/>
      <c r="Q33" s="72"/>
      <c r="R33" s="72"/>
      <c r="S33" s="72"/>
      <c r="T33" s="72"/>
      <c r="U33" s="72"/>
      <c r="V33" s="72"/>
      <c r="W33" s="72"/>
      <c r="X33" s="72"/>
      <c r="Y33" s="72"/>
      <c r="Z33" s="72"/>
    </row>
    <row r="34" spans="1:26" customFormat="1" ht="32.25" customHeight="1">
      <c r="A34" s="320">
        <v>24</v>
      </c>
      <c r="B34" s="366"/>
      <c r="C34" s="361"/>
      <c r="D34" s="323"/>
      <c r="E34" s="323"/>
      <c r="F34" s="323"/>
      <c r="G34" s="327"/>
      <c r="H34" s="72"/>
      <c r="I34" s="72"/>
      <c r="J34" s="72"/>
      <c r="K34" s="72"/>
      <c r="L34" s="72"/>
      <c r="M34" s="72"/>
      <c r="N34" s="72"/>
      <c r="O34" s="72"/>
      <c r="P34" s="72"/>
      <c r="Q34" s="72"/>
      <c r="R34" s="72"/>
      <c r="S34" s="72"/>
      <c r="T34" s="72"/>
      <c r="U34" s="72"/>
      <c r="V34" s="72"/>
      <c r="W34" s="72"/>
      <c r="X34" s="72"/>
      <c r="Y34" s="72"/>
      <c r="Z34" s="72"/>
    </row>
    <row r="35" spans="1:26" customFormat="1" ht="32.25" customHeight="1">
      <c r="A35" s="320">
        <v>25</v>
      </c>
      <c r="B35" s="361"/>
      <c r="C35" s="361"/>
      <c r="D35" s="323"/>
      <c r="E35" s="323"/>
      <c r="F35" s="323"/>
      <c r="G35" s="323"/>
      <c r="H35" s="72"/>
      <c r="I35" s="72"/>
      <c r="J35" s="72"/>
      <c r="K35" s="72"/>
      <c r="L35" s="72"/>
      <c r="M35" s="72"/>
      <c r="N35" s="72"/>
      <c r="O35" s="72"/>
      <c r="P35" s="72"/>
      <c r="Q35" s="72"/>
      <c r="R35" s="72"/>
      <c r="S35" s="72"/>
      <c r="T35" s="72"/>
      <c r="U35" s="72"/>
      <c r="V35" s="72"/>
      <c r="W35" s="72"/>
      <c r="X35" s="72"/>
      <c r="Y35" s="72"/>
      <c r="Z35" s="72"/>
    </row>
    <row r="36" spans="1:26" customFormat="1" ht="32.25" customHeight="1">
      <c r="A36" s="320">
        <v>26</v>
      </c>
      <c r="B36" s="361"/>
      <c r="C36" s="361"/>
      <c r="D36" s="323"/>
      <c r="E36" s="323"/>
      <c r="F36" s="323"/>
      <c r="G36" s="375"/>
      <c r="H36" s="72"/>
      <c r="I36" s="72"/>
      <c r="J36" s="72"/>
      <c r="K36" s="72"/>
      <c r="L36" s="72"/>
      <c r="M36" s="72"/>
      <c r="N36" s="72"/>
      <c r="O36" s="72"/>
      <c r="P36" s="72"/>
      <c r="Q36" s="72"/>
      <c r="R36" s="72"/>
      <c r="S36" s="72"/>
      <c r="T36" s="72"/>
      <c r="U36" s="72"/>
      <c r="V36" s="72"/>
      <c r="W36" s="72"/>
      <c r="X36" s="72"/>
      <c r="Y36" s="72"/>
      <c r="Z36" s="72"/>
    </row>
    <row r="37" spans="1:26" customFormat="1" ht="32.25" customHeight="1">
      <c r="A37" s="320">
        <v>27</v>
      </c>
      <c r="B37" s="366"/>
      <c r="C37" s="361"/>
      <c r="D37" s="323"/>
      <c r="E37" s="323"/>
      <c r="F37" s="323"/>
      <c r="G37" s="327"/>
      <c r="H37" s="72"/>
      <c r="I37" s="72"/>
      <c r="J37" s="72"/>
      <c r="K37" s="72"/>
      <c r="L37" s="72"/>
      <c r="M37" s="72"/>
      <c r="N37" s="72"/>
      <c r="O37" s="72"/>
      <c r="P37" s="72"/>
      <c r="Q37" s="72"/>
      <c r="R37" s="72"/>
      <c r="S37" s="72"/>
      <c r="T37" s="72"/>
      <c r="U37" s="72"/>
      <c r="V37" s="72"/>
      <c r="W37" s="72"/>
      <c r="X37" s="72"/>
      <c r="Y37" s="72"/>
      <c r="Z37" s="72"/>
    </row>
    <row r="38" spans="1:26" customFormat="1" ht="32.25" customHeight="1">
      <c r="A38" s="320">
        <v>28</v>
      </c>
      <c r="B38" s="361"/>
      <c r="C38" s="361"/>
      <c r="D38" s="323"/>
      <c r="E38" s="323"/>
      <c r="F38" s="323"/>
      <c r="G38" s="323"/>
      <c r="H38" s="72"/>
      <c r="I38" s="72"/>
      <c r="J38" s="72"/>
      <c r="K38" s="72"/>
      <c r="L38" s="72"/>
      <c r="M38" s="72"/>
      <c r="N38" s="72"/>
      <c r="O38" s="72"/>
      <c r="P38" s="72"/>
      <c r="Q38" s="72"/>
      <c r="R38" s="72"/>
      <c r="S38" s="72"/>
      <c r="T38" s="72"/>
      <c r="U38" s="72"/>
      <c r="V38" s="72"/>
      <c r="W38" s="72"/>
      <c r="X38" s="72"/>
      <c r="Y38" s="72"/>
      <c r="Z38" s="72"/>
    </row>
    <row r="39" spans="1:26" customFormat="1" ht="32.25" customHeight="1">
      <c r="A39" s="320">
        <v>29</v>
      </c>
      <c r="B39" s="361"/>
      <c r="C39" s="361"/>
      <c r="D39" s="323"/>
      <c r="E39" s="323"/>
      <c r="F39" s="323"/>
      <c r="G39" s="375"/>
      <c r="H39" s="72"/>
      <c r="I39" s="72"/>
      <c r="J39" s="72"/>
      <c r="K39" s="72"/>
      <c r="L39" s="72"/>
      <c r="M39" s="72"/>
      <c r="N39" s="72"/>
      <c r="O39" s="72"/>
      <c r="P39" s="72"/>
      <c r="Q39" s="72"/>
      <c r="R39" s="72"/>
      <c r="S39" s="72"/>
      <c r="T39" s="72"/>
      <c r="U39" s="72"/>
      <c r="V39" s="72"/>
      <c r="W39" s="72"/>
      <c r="X39" s="72"/>
      <c r="Y39" s="72"/>
      <c r="Z39" s="72"/>
    </row>
    <row r="40" spans="1:26" customFormat="1" ht="32.25" customHeight="1">
      <c r="A40" s="320">
        <v>30</v>
      </c>
      <c r="B40" s="366"/>
      <c r="C40" s="361"/>
      <c r="D40" s="323"/>
      <c r="E40" s="323"/>
      <c r="F40" s="323"/>
      <c r="G40" s="327"/>
      <c r="H40" s="72"/>
      <c r="I40" s="72"/>
      <c r="J40" s="72"/>
      <c r="K40" s="72"/>
      <c r="L40" s="72"/>
      <c r="M40" s="72"/>
      <c r="N40" s="72"/>
      <c r="O40" s="72"/>
      <c r="P40" s="72"/>
      <c r="Q40" s="72"/>
      <c r="R40" s="72"/>
      <c r="S40" s="72"/>
      <c r="T40" s="72"/>
      <c r="U40" s="72"/>
      <c r="V40" s="72"/>
      <c r="W40" s="72"/>
      <c r="X40" s="72"/>
      <c r="Y40" s="72"/>
      <c r="Z40" s="72"/>
    </row>
    <row r="41" spans="1:26" customFormat="1" ht="32.25" customHeight="1">
      <c r="A41" s="320">
        <v>31</v>
      </c>
      <c r="B41" s="361"/>
      <c r="C41" s="361"/>
      <c r="D41" s="323"/>
      <c r="E41" s="323"/>
      <c r="F41" s="323"/>
      <c r="G41" s="323"/>
      <c r="H41" s="72"/>
      <c r="I41" s="72"/>
      <c r="J41" s="72"/>
      <c r="K41" s="72"/>
      <c r="L41" s="72"/>
      <c r="M41" s="72"/>
      <c r="N41" s="72"/>
      <c r="O41" s="72"/>
      <c r="P41" s="72"/>
      <c r="Q41" s="72"/>
      <c r="R41" s="72"/>
      <c r="S41" s="72"/>
      <c r="T41" s="72"/>
      <c r="U41" s="72"/>
      <c r="V41" s="72"/>
      <c r="W41" s="72"/>
      <c r="X41" s="72"/>
      <c r="Y41" s="72"/>
      <c r="Z41" s="72"/>
    </row>
    <row r="42" spans="1:26" customFormat="1" ht="32.25" customHeight="1">
      <c r="A42" s="320">
        <v>32</v>
      </c>
      <c r="B42" s="361"/>
      <c r="C42" s="361"/>
      <c r="D42" s="323"/>
      <c r="E42" s="323"/>
      <c r="F42" s="323"/>
      <c r="G42" s="375"/>
      <c r="H42" s="72"/>
      <c r="I42" s="72"/>
      <c r="J42" s="72"/>
      <c r="K42" s="72"/>
      <c r="L42" s="72"/>
      <c r="M42" s="72"/>
      <c r="N42" s="72"/>
      <c r="O42" s="72"/>
      <c r="P42" s="72"/>
      <c r="Q42" s="72"/>
      <c r="R42" s="72"/>
      <c r="S42" s="72"/>
      <c r="T42" s="72"/>
      <c r="U42" s="72"/>
      <c r="V42" s="72"/>
      <c r="W42" s="72"/>
      <c r="X42" s="72"/>
      <c r="Y42" s="72"/>
      <c r="Z42" s="72"/>
    </row>
    <row r="43" spans="1:26" customFormat="1" ht="32.25" customHeight="1">
      <c r="A43" s="320">
        <v>33</v>
      </c>
      <c r="B43" s="366"/>
      <c r="C43" s="361"/>
      <c r="D43" s="323"/>
      <c r="E43" s="323"/>
      <c r="F43" s="323"/>
      <c r="G43" s="327"/>
      <c r="H43" s="72"/>
      <c r="I43" s="72"/>
      <c r="J43" s="72"/>
      <c r="K43" s="72"/>
      <c r="L43" s="72"/>
      <c r="M43" s="72"/>
      <c r="N43" s="72"/>
      <c r="O43" s="72"/>
      <c r="P43" s="72"/>
      <c r="Q43" s="72"/>
      <c r="R43" s="72"/>
      <c r="S43" s="72"/>
      <c r="T43" s="72"/>
      <c r="U43" s="72"/>
      <c r="V43" s="72"/>
      <c r="W43" s="72"/>
      <c r="X43" s="72"/>
      <c r="Y43" s="72"/>
      <c r="Z43" s="72"/>
    </row>
    <row r="44" spans="1:26" customFormat="1" ht="32.25" customHeight="1">
      <c r="A44" s="320">
        <v>34</v>
      </c>
      <c r="B44" s="361"/>
      <c r="C44" s="361"/>
      <c r="D44" s="323"/>
      <c r="E44" s="323"/>
      <c r="F44" s="323"/>
      <c r="G44" s="323"/>
      <c r="H44" s="72"/>
      <c r="I44" s="72"/>
      <c r="J44" s="72"/>
      <c r="K44" s="72"/>
      <c r="L44" s="72"/>
      <c r="M44" s="72"/>
      <c r="N44" s="72"/>
      <c r="O44" s="72"/>
      <c r="P44" s="72"/>
      <c r="Q44" s="72"/>
      <c r="R44" s="72"/>
      <c r="S44" s="72"/>
      <c r="T44" s="72"/>
      <c r="U44" s="72"/>
      <c r="V44" s="72"/>
      <c r="W44" s="72"/>
      <c r="X44" s="72"/>
      <c r="Y44" s="72"/>
      <c r="Z44" s="72"/>
    </row>
    <row r="45" spans="1:26" customFormat="1" ht="32.25" customHeight="1">
      <c r="A45" s="320">
        <v>35</v>
      </c>
      <c r="B45" s="361"/>
      <c r="C45" s="361"/>
      <c r="D45" s="323"/>
      <c r="E45" s="323"/>
      <c r="F45" s="323"/>
      <c r="G45" s="375"/>
      <c r="H45" s="72"/>
      <c r="I45" s="72"/>
      <c r="J45" s="72"/>
      <c r="K45" s="72"/>
      <c r="L45" s="72"/>
      <c r="M45" s="72"/>
      <c r="N45" s="72"/>
      <c r="O45" s="72"/>
      <c r="P45" s="72"/>
      <c r="Q45" s="72"/>
      <c r="R45" s="72"/>
      <c r="S45" s="72"/>
      <c r="T45" s="72"/>
      <c r="U45" s="72"/>
      <c r="V45" s="72"/>
      <c r="W45" s="72"/>
      <c r="X45" s="72"/>
      <c r="Y45" s="72"/>
      <c r="Z45" s="72"/>
    </row>
    <row r="46" spans="1:26" customFormat="1" ht="32.25" customHeight="1">
      <c r="A46" s="320">
        <v>36</v>
      </c>
      <c r="B46" s="366"/>
      <c r="C46" s="361"/>
      <c r="D46" s="323"/>
      <c r="E46" s="323"/>
      <c r="F46" s="323"/>
      <c r="G46" s="327"/>
      <c r="H46" s="72"/>
      <c r="I46" s="72"/>
      <c r="J46" s="72"/>
      <c r="K46" s="72"/>
      <c r="L46" s="72"/>
      <c r="M46" s="72"/>
      <c r="N46" s="72"/>
      <c r="O46" s="72"/>
      <c r="P46" s="72"/>
      <c r="Q46" s="72"/>
      <c r="R46" s="72"/>
      <c r="S46" s="72"/>
      <c r="T46" s="72"/>
      <c r="U46" s="72"/>
      <c r="V46" s="72"/>
      <c r="W46" s="72"/>
      <c r="X46" s="72"/>
      <c r="Y46" s="72"/>
      <c r="Z46" s="72"/>
    </row>
    <row r="47" spans="1:26" customFormat="1" ht="32.25" customHeight="1">
      <c r="A47" s="320">
        <v>37</v>
      </c>
      <c r="B47" s="361"/>
      <c r="C47" s="361"/>
      <c r="D47" s="323"/>
      <c r="E47" s="323"/>
      <c r="F47" s="323"/>
      <c r="G47" s="323"/>
      <c r="H47" s="72"/>
      <c r="I47" s="72"/>
      <c r="J47" s="72"/>
      <c r="K47" s="72"/>
      <c r="L47" s="72"/>
      <c r="M47" s="72"/>
      <c r="N47" s="72"/>
      <c r="O47" s="72"/>
      <c r="P47" s="72"/>
      <c r="Q47" s="72"/>
      <c r="R47" s="72"/>
      <c r="S47" s="72"/>
      <c r="T47" s="72"/>
      <c r="U47" s="72"/>
      <c r="V47" s="72"/>
      <c r="W47" s="72"/>
      <c r="X47" s="72"/>
      <c r="Y47" s="72"/>
      <c r="Z47" s="72"/>
    </row>
    <row r="48" spans="1:26" customFormat="1" ht="32.25" customHeight="1">
      <c r="A48" s="320">
        <v>38</v>
      </c>
      <c r="B48" s="361"/>
      <c r="C48" s="361"/>
      <c r="D48" s="323"/>
      <c r="E48" s="323"/>
      <c r="F48" s="323"/>
      <c r="G48" s="375"/>
      <c r="H48" s="72"/>
      <c r="I48" s="72"/>
      <c r="J48" s="72"/>
      <c r="K48" s="72"/>
      <c r="L48" s="72"/>
      <c r="M48" s="72"/>
      <c r="N48" s="72"/>
      <c r="O48" s="72"/>
      <c r="P48" s="72"/>
      <c r="Q48" s="72"/>
      <c r="R48" s="72"/>
      <c r="S48" s="72"/>
      <c r="T48" s="72"/>
      <c r="U48" s="72"/>
      <c r="V48" s="72"/>
      <c r="W48" s="72"/>
      <c r="X48" s="72"/>
      <c r="Y48" s="72"/>
      <c r="Z48" s="72"/>
    </row>
    <row r="49" spans="1:26" customFormat="1" ht="32.25" customHeight="1">
      <c r="A49" s="320">
        <v>39</v>
      </c>
      <c r="B49" s="366"/>
      <c r="C49" s="361"/>
      <c r="D49" s="323"/>
      <c r="E49" s="323"/>
      <c r="F49" s="323"/>
      <c r="G49" s="327"/>
      <c r="H49" s="72"/>
      <c r="I49" s="72"/>
      <c r="J49" s="72"/>
      <c r="K49" s="72"/>
      <c r="L49" s="72"/>
      <c r="M49" s="72"/>
      <c r="N49" s="72"/>
      <c r="O49" s="72"/>
      <c r="P49" s="72"/>
      <c r="Q49" s="72"/>
      <c r="R49" s="72"/>
      <c r="S49" s="72"/>
      <c r="T49" s="72"/>
      <c r="U49" s="72"/>
      <c r="V49" s="72"/>
      <c r="W49" s="72"/>
      <c r="X49" s="72"/>
      <c r="Y49" s="72"/>
      <c r="Z49" s="72"/>
    </row>
    <row r="50" spans="1:26" customFormat="1" ht="32.25" customHeight="1">
      <c r="A50" s="320">
        <v>40</v>
      </c>
      <c r="B50" s="361"/>
      <c r="C50" s="361"/>
      <c r="D50" s="323"/>
      <c r="E50" s="323"/>
      <c r="F50" s="323"/>
      <c r="G50" s="323"/>
      <c r="H50" s="72"/>
      <c r="I50" s="72"/>
      <c r="J50" s="72"/>
      <c r="K50" s="72"/>
      <c r="L50" s="72"/>
      <c r="M50" s="72"/>
      <c r="N50" s="72"/>
      <c r="O50" s="72"/>
      <c r="P50" s="72"/>
      <c r="Q50" s="72"/>
      <c r="R50" s="72"/>
      <c r="S50" s="72"/>
      <c r="T50" s="72"/>
      <c r="U50" s="72"/>
      <c r="V50" s="72"/>
      <c r="W50" s="72"/>
      <c r="X50" s="72"/>
      <c r="Y50" s="72"/>
      <c r="Z50" s="72"/>
    </row>
    <row r="51" spans="1:26" customFormat="1" ht="32.25" customHeight="1">
      <c r="A51" s="320">
        <v>41</v>
      </c>
      <c r="B51" s="361"/>
      <c r="C51" s="361"/>
      <c r="D51" s="323"/>
      <c r="E51" s="323"/>
      <c r="F51" s="323"/>
      <c r="G51" s="375"/>
      <c r="H51" s="72"/>
      <c r="I51" s="72"/>
      <c r="J51" s="72"/>
      <c r="K51" s="72"/>
      <c r="L51" s="72"/>
      <c r="M51" s="72"/>
      <c r="N51" s="72"/>
      <c r="O51" s="72"/>
      <c r="P51" s="72"/>
      <c r="Q51" s="72"/>
      <c r="R51" s="72"/>
      <c r="S51" s="72"/>
      <c r="T51" s="72"/>
      <c r="U51" s="72"/>
      <c r="V51" s="72"/>
      <c r="W51" s="72"/>
      <c r="X51" s="72"/>
      <c r="Y51" s="72"/>
      <c r="Z51" s="72"/>
    </row>
    <row r="52" spans="1:26" customFormat="1" ht="32.25" customHeight="1">
      <c r="A52" s="320">
        <v>42</v>
      </c>
      <c r="B52" s="366"/>
      <c r="C52" s="361"/>
      <c r="D52" s="323"/>
      <c r="E52" s="323"/>
      <c r="F52" s="323"/>
      <c r="G52" s="327"/>
      <c r="H52" s="72"/>
      <c r="I52" s="72"/>
      <c r="J52" s="72"/>
      <c r="K52" s="72"/>
      <c r="L52" s="72"/>
      <c r="M52" s="72"/>
      <c r="N52" s="72"/>
      <c r="O52" s="72"/>
      <c r="P52" s="72"/>
      <c r="Q52" s="72"/>
      <c r="R52" s="72"/>
      <c r="S52" s="72"/>
      <c r="T52" s="72"/>
      <c r="U52" s="72"/>
      <c r="V52" s="72"/>
      <c r="W52" s="72"/>
      <c r="X52" s="72"/>
      <c r="Y52" s="72"/>
      <c r="Z52" s="72"/>
    </row>
    <row r="53" spans="1:26" customFormat="1" ht="32.25" customHeight="1">
      <c r="A53" s="320">
        <v>43</v>
      </c>
      <c r="B53" s="361"/>
      <c r="C53" s="361"/>
      <c r="D53" s="323"/>
      <c r="E53" s="323"/>
      <c r="F53" s="323"/>
      <c r="G53" s="323"/>
      <c r="H53" s="72"/>
      <c r="I53" s="72"/>
      <c r="J53" s="72"/>
      <c r="K53" s="72"/>
      <c r="L53" s="72"/>
      <c r="M53" s="72"/>
      <c r="N53" s="72"/>
      <c r="O53" s="72"/>
      <c r="P53" s="72"/>
      <c r="Q53" s="72"/>
      <c r="R53" s="72"/>
      <c r="S53" s="72"/>
      <c r="T53" s="72"/>
      <c r="U53" s="72"/>
      <c r="V53" s="72"/>
      <c r="W53" s="72"/>
      <c r="X53" s="72"/>
      <c r="Y53" s="72"/>
      <c r="Z53" s="72"/>
    </row>
    <row r="54" spans="1:26" customFormat="1" ht="32.25" customHeight="1">
      <c r="A54" s="320">
        <v>44</v>
      </c>
      <c r="B54" s="361"/>
      <c r="C54" s="361"/>
      <c r="D54" s="323"/>
      <c r="E54" s="323"/>
      <c r="F54" s="323"/>
      <c r="G54" s="375"/>
      <c r="H54" s="72"/>
      <c r="I54" s="72"/>
      <c r="J54" s="72"/>
      <c r="K54" s="72"/>
      <c r="L54" s="72"/>
      <c r="M54" s="72"/>
      <c r="N54" s="72"/>
      <c r="O54" s="72"/>
      <c r="P54" s="72"/>
      <c r="Q54" s="72"/>
      <c r="R54" s="72"/>
      <c r="S54" s="72"/>
      <c r="T54" s="72"/>
      <c r="U54" s="72"/>
      <c r="V54" s="72"/>
      <c r="W54" s="72"/>
      <c r="X54" s="72"/>
      <c r="Y54" s="72"/>
      <c r="Z54" s="72"/>
    </row>
    <row r="55" spans="1:26" customFormat="1" ht="32.25" customHeight="1">
      <c r="A55" s="320">
        <v>45</v>
      </c>
      <c r="B55" s="366"/>
      <c r="C55" s="361"/>
      <c r="D55" s="323"/>
      <c r="E55" s="323"/>
      <c r="F55" s="323"/>
      <c r="G55" s="327"/>
      <c r="H55" s="72"/>
      <c r="I55" s="72"/>
      <c r="J55" s="72"/>
      <c r="K55" s="72"/>
      <c r="L55" s="72"/>
      <c r="M55" s="72"/>
      <c r="N55" s="72"/>
      <c r="O55" s="72"/>
      <c r="P55" s="72"/>
      <c r="Q55" s="72"/>
      <c r="R55" s="72"/>
      <c r="S55" s="72"/>
      <c r="T55" s="72"/>
      <c r="U55" s="72"/>
      <c r="V55" s="72"/>
      <c r="W55" s="72"/>
      <c r="X55" s="72"/>
      <c r="Y55" s="72"/>
      <c r="Z55" s="72"/>
    </row>
    <row r="56" spans="1:26" customFormat="1" ht="32.25" customHeight="1">
      <c r="A56" s="320">
        <v>46</v>
      </c>
      <c r="B56" s="361"/>
      <c r="C56" s="361"/>
      <c r="D56" s="323"/>
      <c r="E56" s="323"/>
      <c r="F56" s="323"/>
      <c r="G56" s="323"/>
      <c r="H56" s="72"/>
      <c r="I56" s="72"/>
      <c r="J56" s="72"/>
      <c r="K56" s="72"/>
      <c r="L56" s="72"/>
      <c r="M56" s="72"/>
      <c r="N56" s="72"/>
      <c r="O56" s="72"/>
      <c r="P56" s="72"/>
      <c r="Q56" s="72"/>
      <c r="R56" s="72"/>
      <c r="S56" s="72"/>
      <c r="T56" s="72"/>
      <c r="U56" s="72"/>
      <c r="V56" s="72"/>
      <c r="W56" s="72"/>
      <c r="X56" s="72"/>
      <c r="Y56" s="72"/>
      <c r="Z56" s="72"/>
    </row>
    <row r="57" spans="1:26" customFormat="1" ht="32.25" customHeight="1">
      <c r="A57" s="320">
        <v>47</v>
      </c>
      <c r="B57" s="361"/>
      <c r="C57" s="361"/>
      <c r="D57" s="323"/>
      <c r="E57" s="323"/>
      <c r="F57" s="323"/>
      <c r="G57" s="375"/>
      <c r="H57" s="72"/>
      <c r="I57" s="72"/>
      <c r="J57" s="72"/>
      <c r="K57" s="72"/>
      <c r="L57" s="72"/>
      <c r="M57" s="72"/>
      <c r="N57" s="72"/>
      <c r="O57" s="72"/>
      <c r="P57" s="72"/>
      <c r="Q57" s="72"/>
      <c r="R57" s="72"/>
      <c r="S57" s="72"/>
      <c r="T57" s="72"/>
      <c r="U57" s="72"/>
      <c r="V57" s="72"/>
      <c r="W57" s="72"/>
      <c r="X57" s="72"/>
      <c r="Y57" s="72"/>
      <c r="Z57" s="72"/>
    </row>
    <row r="58" spans="1:26" customFormat="1" ht="32.25" customHeight="1">
      <c r="A58" s="320">
        <v>48</v>
      </c>
      <c r="B58" s="366"/>
      <c r="C58" s="361"/>
      <c r="D58" s="323"/>
      <c r="E58" s="323"/>
      <c r="F58" s="323"/>
      <c r="G58" s="327"/>
      <c r="H58" s="72"/>
      <c r="I58" s="72"/>
      <c r="J58" s="72"/>
      <c r="K58" s="72"/>
      <c r="L58" s="72"/>
      <c r="M58" s="72"/>
      <c r="N58" s="72"/>
      <c r="O58" s="72"/>
      <c r="P58" s="72"/>
      <c r="Q58" s="72"/>
      <c r="R58" s="72"/>
      <c r="S58" s="72"/>
      <c r="T58" s="72"/>
      <c r="U58" s="72"/>
      <c r="V58" s="72"/>
      <c r="W58" s="72"/>
      <c r="X58" s="72"/>
      <c r="Y58" s="72"/>
      <c r="Z58" s="72"/>
    </row>
    <row r="59" spans="1:26" customFormat="1" ht="32.25" customHeight="1">
      <c r="A59" s="320">
        <v>49</v>
      </c>
      <c r="B59" s="361"/>
      <c r="C59" s="361"/>
      <c r="D59" s="323"/>
      <c r="E59" s="323"/>
      <c r="F59" s="323"/>
      <c r="G59" s="323"/>
      <c r="H59" s="72"/>
      <c r="I59" s="72"/>
      <c r="J59" s="72"/>
      <c r="K59" s="72"/>
      <c r="L59" s="72"/>
      <c r="M59" s="72"/>
      <c r="N59" s="72"/>
      <c r="O59" s="72"/>
      <c r="P59" s="72"/>
      <c r="Q59" s="72"/>
      <c r="R59" s="72"/>
      <c r="S59" s="72"/>
      <c r="T59" s="72"/>
      <c r="U59" s="72"/>
      <c r="V59" s="72"/>
      <c r="W59" s="72"/>
      <c r="X59" s="72"/>
      <c r="Y59" s="72"/>
      <c r="Z59" s="72"/>
    </row>
    <row r="60" spans="1:26" customFormat="1" ht="32.25" customHeight="1">
      <c r="A60" s="320">
        <v>50</v>
      </c>
      <c r="B60" s="361"/>
      <c r="C60" s="361"/>
      <c r="D60" s="323"/>
      <c r="E60" s="323"/>
      <c r="F60" s="323"/>
      <c r="G60" s="375"/>
      <c r="H60" s="72"/>
      <c r="I60" s="72"/>
      <c r="J60" s="72"/>
      <c r="K60" s="72"/>
      <c r="L60" s="72"/>
      <c r="M60" s="72"/>
      <c r="N60" s="72"/>
      <c r="O60" s="72"/>
      <c r="P60" s="72"/>
      <c r="Q60" s="72"/>
      <c r="R60" s="72"/>
      <c r="S60" s="72"/>
      <c r="T60" s="72"/>
      <c r="U60" s="72"/>
      <c r="V60" s="72"/>
      <c r="W60" s="72"/>
      <c r="X60" s="72"/>
      <c r="Y60" s="72"/>
      <c r="Z60" s="72"/>
    </row>
    <row r="61" spans="1:26" customFormat="1" ht="32.25" customHeight="1">
      <c r="A61" s="320">
        <v>51</v>
      </c>
      <c r="B61" s="366"/>
      <c r="C61" s="361"/>
      <c r="D61" s="323"/>
      <c r="E61" s="323"/>
      <c r="F61" s="323"/>
      <c r="G61" s="327"/>
      <c r="H61" s="72"/>
      <c r="I61" s="72"/>
      <c r="J61" s="72"/>
      <c r="K61" s="72"/>
      <c r="L61" s="72"/>
      <c r="M61" s="72"/>
      <c r="N61" s="72"/>
      <c r="O61" s="72"/>
      <c r="P61" s="72"/>
      <c r="Q61" s="72"/>
      <c r="R61" s="72"/>
      <c r="S61" s="72"/>
      <c r="T61" s="72"/>
      <c r="U61" s="72"/>
      <c r="V61" s="72"/>
      <c r="W61" s="72"/>
      <c r="X61" s="72"/>
      <c r="Y61" s="72"/>
      <c r="Z61" s="72"/>
    </row>
    <row r="62" spans="1:26" customFormat="1" ht="32.25" customHeight="1">
      <c r="A62" s="320">
        <v>52</v>
      </c>
      <c r="B62" s="361"/>
      <c r="C62" s="361"/>
      <c r="D62" s="323"/>
      <c r="E62" s="323"/>
      <c r="F62" s="323"/>
      <c r="G62" s="323"/>
      <c r="H62" s="72"/>
      <c r="I62" s="72"/>
      <c r="J62" s="72"/>
      <c r="K62" s="72"/>
      <c r="L62" s="72"/>
      <c r="M62" s="72"/>
      <c r="N62" s="72"/>
      <c r="O62" s="72"/>
      <c r="P62" s="72"/>
      <c r="Q62" s="72"/>
      <c r="R62" s="72"/>
      <c r="S62" s="72"/>
      <c r="T62" s="72"/>
      <c r="U62" s="72"/>
      <c r="V62" s="72"/>
      <c r="W62" s="72"/>
      <c r="X62" s="72"/>
      <c r="Y62" s="72"/>
      <c r="Z62" s="72"/>
    </row>
    <row r="63" spans="1:26" customFormat="1" ht="32.25" customHeight="1">
      <c r="A63" s="320">
        <v>53</v>
      </c>
      <c r="B63" s="361"/>
      <c r="C63" s="361"/>
      <c r="D63" s="323"/>
      <c r="E63" s="323"/>
      <c r="F63" s="323"/>
      <c r="G63" s="375"/>
      <c r="H63" s="72"/>
      <c r="I63" s="72"/>
      <c r="J63" s="72"/>
      <c r="K63" s="72"/>
      <c r="L63" s="72"/>
      <c r="M63" s="72"/>
      <c r="N63" s="72"/>
      <c r="O63" s="72"/>
      <c r="P63" s="72"/>
      <c r="Q63" s="72"/>
      <c r="R63" s="72"/>
      <c r="S63" s="72"/>
      <c r="T63" s="72"/>
      <c r="U63" s="72"/>
      <c r="V63" s="72"/>
      <c r="W63" s="72"/>
      <c r="X63" s="72"/>
      <c r="Y63" s="72"/>
      <c r="Z63" s="72"/>
    </row>
    <row r="64" spans="1:26" customFormat="1" ht="32.25" customHeight="1">
      <c r="A64" s="320">
        <v>54</v>
      </c>
      <c r="B64" s="366"/>
      <c r="C64" s="361"/>
      <c r="D64" s="323"/>
      <c r="E64" s="323"/>
      <c r="F64" s="323"/>
      <c r="G64" s="327"/>
      <c r="H64" s="72"/>
      <c r="I64" s="72"/>
      <c r="J64" s="72"/>
      <c r="K64" s="72"/>
      <c r="L64" s="72"/>
      <c r="M64" s="72"/>
      <c r="N64" s="72"/>
      <c r="O64" s="72"/>
      <c r="P64" s="72"/>
      <c r="Q64" s="72"/>
      <c r="R64" s="72"/>
      <c r="S64" s="72"/>
      <c r="T64" s="72"/>
      <c r="U64" s="72"/>
      <c r="V64" s="72"/>
      <c r="W64" s="72"/>
      <c r="X64" s="72"/>
      <c r="Y64" s="72"/>
      <c r="Z64" s="72"/>
    </row>
    <row r="65" spans="1:26" customFormat="1" ht="32.25" customHeight="1">
      <c r="A65" s="320">
        <v>55</v>
      </c>
      <c r="B65" s="361"/>
      <c r="C65" s="361"/>
      <c r="D65" s="323"/>
      <c r="E65" s="323"/>
      <c r="F65" s="323"/>
      <c r="G65" s="323"/>
      <c r="H65" s="72"/>
      <c r="I65" s="72"/>
      <c r="J65" s="72"/>
      <c r="K65" s="72"/>
      <c r="L65" s="72"/>
      <c r="M65" s="72"/>
      <c r="N65" s="72"/>
      <c r="O65" s="72"/>
      <c r="P65" s="72"/>
      <c r="Q65" s="72"/>
      <c r="R65" s="72"/>
      <c r="S65" s="72"/>
      <c r="T65" s="72"/>
      <c r="U65" s="72"/>
      <c r="V65" s="72"/>
      <c r="W65" s="72"/>
      <c r="X65" s="72"/>
      <c r="Y65" s="72"/>
      <c r="Z65" s="72"/>
    </row>
    <row r="66" spans="1:26" customFormat="1" ht="32.25" customHeight="1">
      <c r="A66" s="320">
        <v>56</v>
      </c>
      <c r="B66" s="361"/>
      <c r="C66" s="361"/>
      <c r="D66" s="323"/>
      <c r="E66" s="323"/>
      <c r="F66" s="323"/>
      <c r="G66" s="375"/>
      <c r="H66" s="72"/>
      <c r="I66" s="72"/>
      <c r="J66" s="72"/>
      <c r="K66" s="72"/>
      <c r="L66" s="72"/>
      <c r="M66" s="72"/>
      <c r="N66" s="72"/>
      <c r="O66" s="72"/>
      <c r="P66" s="72"/>
      <c r="Q66" s="72"/>
      <c r="R66" s="72"/>
      <c r="S66" s="72"/>
      <c r="T66" s="72"/>
      <c r="U66" s="72"/>
      <c r="V66" s="72"/>
      <c r="W66" s="72"/>
      <c r="X66" s="72"/>
      <c r="Y66" s="72"/>
      <c r="Z66" s="72"/>
    </row>
    <row r="67" spans="1:26" customFormat="1" ht="32.25" customHeight="1">
      <c r="A67" s="320">
        <v>57</v>
      </c>
      <c r="B67" s="366"/>
      <c r="C67" s="361"/>
      <c r="D67" s="323"/>
      <c r="E67" s="323"/>
      <c r="F67" s="323"/>
      <c r="G67" s="327"/>
      <c r="H67" s="72"/>
      <c r="I67" s="72"/>
      <c r="J67" s="72"/>
      <c r="K67" s="72"/>
      <c r="L67" s="72"/>
      <c r="M67" s="72"/>
      <c r="N67" s="72"/>
      <c r="O67" s="72"/>
      <c r="P67" s="72"/>
      <c r="Q67" s="72"/>
      <c r="R67" s="72"/>
      <c r="S67" s="72"/>
      <c r="T67" s="72"/>
      <c r="U67" s="72"/>
      <c r="V67" s="72"/>
      <c r="W67" s="72"/>
      <c r="X67" s="72"/>
      <c r="Y67" s="72"/>
      <c r="Z67" s="72"/>
    </row>
    <row r="68" spans="1:26" customFormat="1" ht="32.25" customHeight="1">
      <c r="A68" s="320">
        <v>58</v>
      </c>
      <c r="B68" s="361"/>
      <c r="C68" s="361"/>
      <c r="D68" s="323"/>
      <c r="E68" s="323"/>
      <c r="F68" s="323"/>
      <c r="G68" s="323"/>
      <c r="H68" s="72"/>
      <c r="I68" s="72"/>
      <c r="J68" s="72"/>
      <c r="K68" s="72"/>
      <c r="L68" s="72"/>
      <c r="M68" s="72"/>
      <c r="N68" s="72"/>
      <c r="O68" s="72"/>
      <c r="P68" s="72"/>
      <c r="Q68" s="72"/>
      <c r="R68" s="72"/>
      <c r="S68" s="72"/>
      <c r="T68" s="72"/>
      <c r="U68" s="72"/>
      <c r="V68" s="72"/>
      <c r="W68" s="72"/>
      <c r="X68" s="72"/>
      <c r="Y68" s="72"/>
      <c r="Z68" s="72"/>
    </row>
    <row r="69" spans="1:26" customFormat="1" ht="32.25" customHeight="1">
      <c r="A69" s="320">
        <v>59</v>
      </c>
      <c r="B69" s="361"/>
      <c r="C69" s="361"/>
      <c r="D69" s="323"/>
      <c r="E69" s="323"/>
      <c r="F69" s="323"/>
      <c r="G69" s="375"/>
      <c r="H69" s="72"/>
      <c r="I69" s="72"/>
      <c r="J69" s="72"/>
      <c r="K69" s="72"/>
      <c r="L69" s="72"/>
      <c r="M69" s="72"/>
      <c r="N69" s="72"/>
      <c r="O69" s="72"/>
      <c r="P69" s="72"/>
      <c r="Q69" s="72"/>
      <c r="R69" s="72"/>
      <c r="S69" s="72"/>
      <c r="T69" s="72"/>
      <c r="U69" s="72"/>
      <c r="V69" s="72"/>
      <c r="W69" s="72"/>
      <c r="X69" s="72"/>
      <c r="Y69" s="72"/>
      <c r="Z69" s="72"/>
    </row>
    <row r="70" spans="1:26" customFormat="1" ht="32.25" customHeight="1">
      <c r="A70" s="320">
        <v>60</v>
      </c>
      <c r="B70" s="366"/>
      <c r="C70" s="361"/>
      <c r="D70" s="323"/>
      <c r="E70" s="323"/>
      <c r="F70" s="323"/>
      <c r="G70" s="327"/>
      <c r="H70" s="72"/>
      <c r="I70" s="72"/>
      <c r="J70" s="72"/>
      <c r="K70" s="72"/>
      <c r="L70" s="72"/>
      <c r="M70" s="72"/>
      <c r="N70" s="72"/>
      <c r="O70" s="72"/>
      <c r="P70" s="72"/>
      <c r="Q70" s="72"/>
      <c r="R70" s="72"/>
      <c r="S70" s="72"/>
      <c r="T70" s="72"/>
      <c r="U70" s="72"/>
      <c r="V70" s="72"/>
      <c r="W70" s="72"/>
      <c r="X70" s="72"/>
      <c r="Y70" s="72"/>
      <c r="Z70" s="72"/>
    </row>
    <row r="71" spans="1:26" customFormat="1" ht="32.25" customHeight="1">
      <c r="A71" s="320">
        <v>61</v>
      </c>
      <c r="B71" s="361"/>
      <c r="C71" s="361"/>
      <c r="D71" s="323"/>
      <c r="E71" s="323"/>
      <c r="F71" s="323"/>
      <c r="G71" s="323"/>
      <c r="H71" s="72"/>
      <c r="I71" s="72"/>
      <c r="J71" s="72"/>
      <c r="K71" s="72"/>
      <c r="L71" s="72"/>
      <c r="M71" s="72"/>
      <c r="N71" s="72"/>
      <c r="O71" s="72"/>
      <c r="P71" s="72"/>
      <c r="Q71" s="72"/>
      <c r="R71" s="72"/>
      <c r="S71" s="72"/>
      <c r="T71" s="72"/>
      <c r="U71" s="72"/>
      <c r="V71" s="72"/>
      <c r="W71" s="72"/>
      <c r="X71" s="72"/>
      <c r="Y71" s="72"/>
      <c r="Z71" s="72"/>
    </row>
    <row r="72" spans="1:26" customFormat="1" ht="32.25" customHeight="1">
      <c r="A72" s="320">
        <v>62</v>
      </c>
      <c r="B72" s="361"/>
      <c r="C72" s="361"/>
      <c r="D72" s="323"/>
      <c r="E72" s="323"/>
      <c r="F72" s="323"/>
      <c r="G72" s="375"/>
      <c r="H72" s="72"/>
      <c r="I72" s="72"/>
      <c r="J72" s="72"/>
      <c r="K72" s="72"/>
      <c r="L72" s="72"/>
      <c r="M72" s="72"/>
      <c r="N72" s="72"/>
      <c r="O72" s="72"/>
      <c r="P72" s="72"/>
      <c r="Q72" s="72"/>
      <c r="R72" s="72"/>
      <c r="S72" s="72"/>
      <c r="T72" s="72"/>
      <c r="U72" s="72"/>
      <c r="V72" s="72"/>
      <c r="W72" s="72"/>
      <c r="X72" s="72"/>
      <c r="Y72" s="72"/>
      <c r="Z72" s="72"/>
    </row>
    <row r="73" spans="1:26" customFormat="1" ht="32.25" customHeight="1">
      <c r="A73" s="320">
        <v>63</v>
      </c>
      <c r="B73" s="366"/>
      <c r="C73" s="361"/>
      <c r="D73" s="323"/>
      <c r="E73" s="323"/>
      <c r="F73" s="323"/>
      <c r="G73" s="327"/>
      <c r="H73" s="72"/>
      <c r="I73" s="72"/>
      <c r="J73" s="72"/>
      <c r="K73" s="72"/>
      <c r="L73" s="72"/>
      <c r="M73" s="72"/>
      <c r="N73" s="72"/>
      <c r="O73" s="72"/>
      <c r="P73" s="72"/>
      <c r="Q73" s="72"/>
      <c r="R73" s="72"/>
      <c r="S73" s="72"/>
      <c r="T73" s="72"/>
      <c r="U73" s="72"/>
      <c r="V73" s="72"/>
      <c r="W73" s="72"/>
      <c r="X73" s="72"/>
      <c r="Y73" s="72"/>
      <c r="Z73" s="72"/>
    </row>
    <row r="74" spans="1:26" customFormat="1" ht="32.25" customHeight="1">
      <c r="A74" s="320">
        <v>64</v>
      </c>
      <c r="B74" s="361"/>
      <c r="C74" s="361"/>
      <c r="D74" s="323"/>
      <c r="E74" s="323"/>
      <c r="F74" s="323"/>
      <c r="G74" s="323"/>
      <c r="H74" s="72"/>
      <c r="I74" s="72"/>
      <c r="J74" s="72"/>
      <c r="K74" s="72"/>
      <c r="L74" s="72"/>
      <c r="M74" s="72"/>
      <c r="N74" s="72"/>
      <c r="O74" s="72"/>
      <c r="P74" s="72"/>
      <c r="Q74" s="72"/>
      <c r="R74" s="72"/>
      <c r="S74" s="72"/>
      <c r="T74" s="72"/>
      <c r="U74" s="72"/>
      <c r="V74" s="72"/>
      <c r="W74" s="72"/>
      <c r="X74" s="72"/>
      <c r="Y74" s="72"/>
      <c r="Z74" s="72"/>
    </row>
    <row r="75" spans="1:26" customFormat="1" ht="32.25" customHeight="1">
      <c r="A75" s="320">
        <v>65</v>
      </c>
      <c r="B75" s="361"/>
      <c r="C75" s="361"/>
      <c r="D75" s="323"/>
      <c r="E75" s="323"/>
      <c r="F75" s="323"/>
      <c r="G75" s="375"/>
      <c r="H75" s="72"/>
      <c r="I75" s="72"/>
      <c r="J75" s="72"/>
      <c r="K75" s="72"/>
      <c r="L75" s="72"/>
      <c r="M75" s="72"/>
      <c r="N75" s="72"/>
      <c r="O75" s="72"/>
      <c r="P75" s="72"/>
      <c r="Q75" s="72"/>
      <c r="R75" s="72"/>
      <c r="S75" s="72"/>
      <c r="T75" s="72"/>
      <c r="U75" s="72"/>
      <c r="V75" s="72"/>
      <c r="W75" s="72"/>
      <c r="X75" s="72"/>
      <c r="Y75" s="72"/>
      <c r="Z75" s="72"/>
    </row>
    <row r="76" spans="1:26" customFormat="1" ht="32.25" customHeight="1">
      <c r="A76" s="320">
        <v>66</v>
      </c>
      <c r="B76" s="366"/>
      <c r="C76" s="361"/>
      <c r="D76" s="323"/>
      <c r="E76" s="323"/>
      <c r="F76" s="323"/>
      <c r="G76" s="327"/>
      <c r="H76" s="72"/>
      <c r="I76" s="72"/>
      <c r="J76" s="72"/>
      <c r="K76" s="72"/>
      <c r="L76" s="72"/>
      <c r="M76" s="72"/>
      <c r="N76" s="72"/>
      <c r="O76" s="72"/>
      <c r="P76" s="72"/>
      <c r="Q76" s="72"/>
      <c r="R76" s="72"/>
      <c r="S76" s="72"/>
      <c r="T76" s="72"/>
      <c r="U76" s="72"/>
      <c r="V76" s="72"/>
      <c r="W76" s="72"/>
      <c r="X76" s="72"/>
      <c r="Y76" s="72"/>
      <c r="Z76" s="72"/>
    </row>
    <row r="77" spans="1:26" customFormat="1" ht="32.25" customHeight="1">
      <c r="A77" s="320">
        <v>67</v>
      </c>
      <c r="B77" s="361"/>
      <c r="C77" s="361"/>
      <c r="D77" s="323"/>
      <c r="E77" s="323"/>
      <c r="F77" s="323"/>
      <c r="G77" s="323"/>
      <c r="H77" s="72"/>
      <c r="I77" s="72"/>
      <c r="J77" s="72"/>
      <c r="K77" s="72"/>
      <c r="L77" s="72"/>
      <c r="M77" s="72"/>
      <c r="N77" s="72"/>
      <c r="O77" s="72"/>
      <c r="P77" s="72"/>
      <c r="Q77" s="72"/>
      <c r="R77" s="72"/>
      <c r="S77" s="72"/>
      <c r="T77" s="72"/>
      <c r="U77" s="72"/>
      <c r="V77" s="72"/>
      <c r="W77" s="72"/>
      <c r="X77" s="72"/>
      <c r="Y77" s="72"/>
      <c r="Z77" s="72"/>
    </row>
    <row r="78" spans="1:26" customFormat="1" ht="32.25" customHeight="1">
      <c r="A78" s="320">
        <v>68</v>
      </c>
      <c r="B78" s="361"/>
      <c r="C78" s="361"/>
      <c r="D78" s="323"/>
      <c r="E78" s="323"/>
      <c r="F78" s="323"/>
      <c r="G78" s="375"/>
      <c r="H78" s="72"/>
      <c r="I78" s="72"/>
      <c r="J78" s="72"/>
      <c r="K78" s="72"/>
      <c r="L78" s="72"/>
      <c r="M78" s="72"/>
      <c r="N78" s="72"/>
      <c r="O78" s="72"/>
      <c r="P78" s="72"/>
      <c r="Q78" s="72"/>
      <c r="R78" s="72"/>
      <c r="S78" s="72"/>
      <c r="T78" s="72"/>
      <c r="U78" s="72"/>
      <c r="V78" s="72"/>
      <c r="W78" s="72"/>
      <c r="X78" s="72"/>
      <c r="Y78" s="72"/>
      <c r="Z78" s="72"/>
    </row>
    <row r="79" spans="1:26" customFormat="1" ht="32.25" customHeight="1">
      <c r="A79" s="320">
        <v>69</v>
      </c>
      <c r="B79" s="366"/>
      <c r="C79" s="361"/>
      <c r="D79" s="323"/>
      <c r="E79" s="323"/>
      <c r="F79" s="323"/>
      <c r="G79" s="327"/>
      <c r="H79" s="72"/>
      <c r="I79" s="72"/>
      <c r="J79" s="72"/>
      <c r="K79" s="72"/>
      <c r="L79" s="72"/>
      <c r="M79" s="72"/>
      <c r="N79" s="72"/>
      <c r="O79" s="72"/>
      <c r="P79" s="72"/>
      <c r="Q79" s="72"/>
      <c r="R79" s="72"/>
      <c r="S79" s="72"/>
      <c r="T79" s="72"/>
      <c r="U79" s="72"/>
      <c r="V79" s="72"/>
      <c r="W79" s="72"/>
      <c r="X79" s="72"/>
      <c r="Y79" s="72"/>
      <c r="Z79" s="72"/>
    </row>
    <row r="80" spans="1:26" customFormat="1" ht="32.25" customHeight="1">
      <c r="A80" s="320">
        <v>70</v>
      </c>
      <c r="B80" s="361"/>
      <c r="C80" s="361"/>
      <c r="D80" s="323"/>
      <c r="E80" s="323"/>
      <c r="F80" s="323"/>
      <c r="G80" s="323"/>
      <c r="H80" s="72"/>
      <c r="I80" s="72"/>
      <c r="J80" s="72"/>
      <c r="K80" s="72"/>
      <c r="L80" s="72"/>
      <c r="M80" s="72"/>
      <c r="N80" s="72"/>
      <c r="O80" s="72"/>
      <c r="P80" s="72"/>
      <c r="Q80" s="72"/>
      <c r="R80" s="72"/>
      <c r="S80" s="72"/>
      <c r="T80" s="72"/>
      <c r="U80" s="72"/>
      <c r="V80" s="72"/>
      <c r="W80" s="72"/>
      <c r="X80" s="72"/>
      <c r="Y80" s="72"/>
      <c r="Z80" s="72"/>
    </row>
    <row r="81" spans="1:26" customFormat="1" ht="32.25" customHeight="1">
      <c r="A81" s="320">
        <v>71</v>
      </c>
      <c r="B81" s="361"/>
      <c r="C81" s="361"/>
      <c r="D81" s="323"/>
      <c r="E81" s="323"/>
      <c r="F81" s="323"/>
      <c r="G81" s="375"/>
      <c r="H81" s="72"/>
      <c r="I81" s="72"/>
      <c r="J81" s="72"/>
      <c r="K81" s="72"/>
      <c r="L81" s="72"/>
      <c r="M81" s="72"/>
      <c r="N81" s="72"/>
      <c r="O81" s="72"/>
      <c r="P81" s="72"/>
      <c r="Q81" s="72"/>
      <c r="R81" s="72"/>
      <c r="S81" s="72"/>
      <c r="T81" s="72"/>
      <c r="U81" s="72"/>
      <c r="V81" s="72"/>
      <c r="W81" s="72"/>
      <c r="X81" s="72"/>
      <c r="Y81" s="72"/>
      <c r="Z81" s="72"/>
    </row>
    <row r="82" spans="1:26" customFormat="1" ht="32.25" customHeight="1">
      <c r="A82" s="320">
        <v>72</v>
      </c>
      <c r="B82" s="366"/>
      <c r="C82" s="361"/>
      <c r="D82" s="323"/>
      <c r="E82" s="323"/>
      <c r="F82" s="323"/>
      <c r="G82" s="327"/>
      <c r="H82" s="72"/>
      <c r="I82" s="72"/>
      <c r="J82" s="72"/>
      <c r="K82" s="72"/>
      <c r="L82" s="72"/>
      <c r="M82" s="72"/>
      <c r="N82" s="72"/>
      <c r="O82" s="72"/>
      <c r="P82" s="72"/>
      <c r="Q82" s="72"/>
      <c r="R82" s="72"/>
      <c r="S82" s="72"/>
      <c r="T82" s="72"/>
      <c r="U82" s="72"/>
      <c r="V82" s="72"/>
      <c r="W82" s="72"/>
      <c r="X82" s="72"/>
      <c r="Y82" s="72"/>
      <c r="Z82" s="72"/>
    </row>
    <row r="83" spans="1:26" customFormat="1" ht="32.25" customHeight="1">
      <c r="A83" s="320">
        <v>73</v>
      </c>
      <c r="B83" s="361"/>
      <c r="C83" s="361"/>
      <c r="D83" s="323"/>
      <c r="E83" s="323"/>
      <c r="F83" s="323"/>
      <c r="G83" s="323"/>
      <c r="H83" s="72"/>
      <c r="I83" s="72"/>
      <c r="J83" s="72"/>
      <c r="K83" s="72"/>
      <c r="L83" s="72"/>
      <c r="M83" s="72"/>
      <c r="N83" s="72"/>
      <c r="O83" s="72"/>
      <c r="P83" s="72"/>
      <c r="Q83" s="72"/>
      <c r="R83" s="72"/>
      <c r="S83" s="72"/>
      <c r="T83" s="72"/>
      <c r="U83" s="72"/>
      <c r="V83" s="72"/>
      <c r="W83" s="72"/>
      <c r="X83" s="72"/>
      <c r="Y83" s="72"/>
      <c r="Z83" s="72"/>
    </row>
    <row r="84" spans="1:26" customFormat="1" ht="32.25" customHeight="1">
      <c r="A84" s="320">
        <v>74</v>
      </c>
      <c r="B84" s="361"/>
      <c r="C84" s="361"/>
      <c r="D84" s="323"/>
      <c r="E84" s="323"/>
      <c r="F84" s="323"/>
      <c r="G84" s="375"/>
      <c r="H84" s="72"/>
      <c r="I84" s="72"/>
      <c r="J84" s="72"/>
      <c r="K84" s="72"/>
      <c r="L84" s="72"/>
      <c r="M84" s="72"/>
      <c r="N84" s="72"/>
      <c r="O84" s="72"/>
      <c r="P84" s="72"/>
      <c r="Q84" s="72"/>
      <c r="R84" s="72"/>
      <c r="S84" s="72"/>
      <c r="T84" s="72"/>
      <c r="U84" s="72"/>
      <c r="V84" s="72"/>
      <c r="W84" s="72"/>
      <c r="X84" s="72"/>
      <c r="Y84" s="72"/>
      <c r="Z84" s="72"/>
    </row>
    <row r="85" spans="1:26" customFormat="1" ht="32.25" customHeight="1">
      <c r="A85" s="320">
        <v>75</v>
      </c>
      <c r="B85" s="366"/>
      <c r="C85" s="361"/>
      <c r="D85" s="323"/>
      <c r="E85" s="323"/>
      <c r="F85" s="323"/>
      <c r="G85" s="327"/>
      <c r="H85" s="72"/>
      <c r="I85" s="72"/>
      <c r="J85" s="72"/>
      <c r="K85" s="72"/>
      <c r="L85" s="72"/>
      <c r="M85" s="72"/>
      <c r="N85" s="72"/>
      <c r="O85" s="72"/>
      <c r="P85" s="72"/>
      <c r="Q85" s="72"/>
      <c r="R85" s="72"/>
      <c r="S85" s="72"/>
      <c r="T85" s="72"/>
      <c r="U85" s="72"/>
      <c r="V85" s="72"/>
      <c r="W85" s="72"/>
      <c r="X85" s="72"/>
      <c r="Y85" s="72"/>
      <c r="Z85" s="72"/>
    </row>
    <row r="86" spans="1:26" customFormat="1" ht="32.25" customHeight="1">
      <c r="A86" s="320">
        <v>76</v>
      </c>
      <c r="B86" s="361"/>
      <c r="C86" s="361"/>
      <c r="D86" s="323"/>
      <c r="E86" s="323"/>
      <c r="F86" s="323"/>
      <c r="G86" s="323"/>
      <c r="H86" s="72"/>
      <c r="I86" s="72"/>
      <c r="J86" s="72"/>
      <c r="K86" s="72"/>
      <c r="L86" s="72"/>
      <c r="M86" s="72"/>
      <c r="N86" s="72"/>
      <c r="O86" s="72"/>
      <c r="P86" s="72"/>
      <c r="Q86" s="72"/>
      <c r="R86" s="72"/>
      <c r="S86" s="72"/>
      <c r="T86" s="72"/>
      <c r="U86" s="72"/>
      <c r="V86" s="72"/>
      <c r="W86" s="72"/>
      <c r="X86" s="72"/>
      <c r="Y86" s="72"/>
      <c r="Z86" s="72"/>
    </row>
    <row r="87" spans="1:26" customFormat="1" ht="32.25" customHeight="1">
      <c r="A87" s="320">
        <v>77</v>
      </c>
      <c r="B87" s="361"/>
      <c r="C87" s="361"/>
      <c r="D87" s="323"/>
      <c r="E87" s="323"/>
      <c r="F87" s="323"/>
      <c r="G87" s="375"/>
      <c r="H87" s="72"/>
      <c r="I87" s="72"/>
      <c r="J87" s="72"/>
      <c r="K87" s="72"/>
      <c r="L87" s="72"/>
      <c r="M87" s="72"/>
      <c r="N87" s="72"/>
      <c r="O87" s="72"/>
      <c r="P87" s="72"/>
      <c r="Q87" s="72"/>
      <c r="R87" s="72"/>
      <c r="S87" s="72"/>
      <c r="T87" s="72"/>
      <c r="U87" s="72"/>
      <c r="V87" s="72"/>
      <c r="W87" s="72"/>
      <c r="X87" s="72"/>
      <c r="Y87" s="72"/>
      <c r="Z87" s="72"/>
    </row>
    <row r="88" spans="1:26" customFormat="1" ht="32.25" customHeight="1">
      <c r="A88" s="320">
        <v>78</v>
      </c>
      <c r="B88" s="366"/>
      <c r="C88" s="361"/>
      <c r="D88" s="323"/>
      <c r="E88" s="323"/>
      <c r="F88" s="323"/>
      <c r="G88" s="327"/>
      <c r="H88" s="72"/>
      <c r="I88" s="72"/>
      <c r="J88" s="72"/>
      <c r="K88" s="72"/>
      <c r="L88" s="72"/>
      <c r="M88" s="72"/>
      <c r="N88" s="72"/>
      <c r="O88" s="72"/>
      <c r="P88" s="72"/>
      <c r="Q88" s="72"/>
      <c r="R88" s="72"/>
      <c r="S88" s="72"/>
      <c r="T88" s="72"/>
      <c r="U88" s="72"/>
      <c r="V88" s="72"/>
      <c r="W88" s="72"/>
      <c r="X88" s="72"/>
      <c r="Y88" s="72"/>
      <c r="Z88" s="72"/>
    </row>
    <row r="89" spans="1:26" customFormat="1" ht="32.25" customHeight="1">
      <c r="A89" s="320">
        <v>79</v>
      </c>
      <c r="B89" s="361"/>
      <c r="C89" s="361"/>
      <c r="D89" s="323"/>
      <c r="E89" s="323"/>
      <c r="F89" s="323"/>
      <c r="G89" s="323"/>
      <c r="H89" s="72"/>
      <c r="I89" s="72"/>
      <c r="J89" s="72"/>
      <c r="K89" s="72"/>
      <c r="L89" s="72"/>
      <c r="M89" s="72"/>
      <c r="N89" s="72"/>
      <c r="O89" s="72"/>
      <c r="P89" s="72"/>
      <c r="Q89" s="72"/>
      <c r="R89" s="72"/>
      <c r="S89" s="72"/>
      <c r="T89" s="72"/>
      <c r="U89" s="72"/>
      <c r="V89" s="72"/>
      <c r="W89" s="72"/>
      <c r="X89" s="72"/>
      <c r="Y89" s="72"/>
      <c r="Z89" s="72"/>
    </row>
    <row r="90" spans="1:26" customFormat="1" ht="32.25" customHeight="1">
      <c r="A90" s="320">
        <v>80</v>
      </c>
      <c r="B90" s="361"/>
      <c r="C90" s="361"/>
      <c r="D90" s="323"/>
      <c r="E90" s="323"/>
      <c r="F90" s="323"/>
      <c r="G90" s="375"/>
      <c r="H90" s="72"/>
      <c r="I90" s="72"/>
      <c r="J90" s="72"/>
      <c r="K90" s="72"/>
      <c r="L90" s="72"/>
      <c r="M90" s="72"/>
      <c r="N90" s="72"/>
      <c r="O90" s="72"/>
      <c r="P90" s="72"/>
      <c r="Q90" s="72"/>
      <c r="R90" s="72"/>
      <c r="S90" s="72"/>
      <c r="T90" s="72"/>
      <c r="U90" s="72"/>
      <c r="V90" s="72"/>
      <c r="W90" s="72"/>
      <c r="X90" s="72"/>
      <c r="Y90" s="72"/>
      <c r="Z90" s="72"/>
    </row>
    <row r="91" spans="1:26" customFormat="1" ht="32.25" customHeight="1">
      <c r="A91" s="320">
        <v>81</v>
      </c>
      <c r="B91" s="366"/>
      <c r="C91" s="361"/>
      <c r="D91" s="323"/>
      <c r="E91" s="323"/>
      <c r="F91" s="323"/>
      <c r="G91" s="327"/>
      <c r="H91" s="72"/>
      <c r="I91" s="72"/>
      <c r="J91" s="72"/>
      <c r="K91" s="72"/>
      <c r="L91" s="72"/>
      <c r="M91" s="72"/>
      <c r="N91" s="72"/>
      <c r="O91" s="72"/>
      <c r="P91" s="72"/>
      <c r="Q91" s="72"/>
      <c r="R91" s="72"/>
      <c r="S91" s="72"/>
      <c r="T91" s="72"/>
      <c r="U91" s="72"/>
      <c r="V91" s="72"/>
      <c r="W91" s="72"/>
      <c r="X91" s="72"/>
      <c r="Y91" s="72"/>
      <c r="Z91" s="72"/>
    </row>
    <row r="92" spans="1:26" customFormat="1" ht="32.25" customHeight="1">
      <c r="A92" s="320">
        <v>82</v>
      </c>
      <c r="B92" s="361"/>
      <c r="C92" s="361"/>
      <c r="D92" s="323"/>
      <c r="E92" s="323"/>
      <c r="F92" s="323"/>
      <c r="G92" s="323"/>
      <c r="H92" s="72"/>
      <c r="I92" s="72"/>
      <c r="J92" s="72"/>
      <c r="K92" s="72"/>
      <c r="L92" s="72"/>
      <c r="M92" s="72"/>
      <c r="N92" s="72"/>
      <c r="O92" s="72"/>
      <c r="P92" s="72"/>
      <c r="Q92" s="72"/>
      <c r="R92" s="72"/>
      <c r="S92" s="72"/>
      <c r="T92" s="72"/>
      <c r="U92" s="72"/>
      <c r="V92" s="72"/>
      <c r="W92" s="72"/>
      <c r="X92" s="72"/>
      <c r="Y92" s="72"/>
      <c r="Z92" s="72"/>
    </row>
    <row r="93" spans="1:26" customFormat="1" ht="32.25" customHeight="1">
      <c r="A93" s="320">
        <v>83</v>
      </c>
      <c r="B93" s="361"/>
      <c r="C93" s="361"/>
      <c r="D93" s="323"/>
      <c r="E93" s="323"/>
      <c r="F93" s="323"/>
      <c r="G93" s="375"/>
      <c r="H93" s="72"/>
      <c r="I93" s="72"/>
      <c r="J93" s="72"/>
      <c r="K93" s="72"/>
      <c r="L93" s="72"/>
      <c r="M93" s="72"/>
      <c r="N93" s="72"/>
      <c r="O93" s="72"/>
      <c r="P93" s="72"/>
      <c r="Q93" s="72"/>
      <c r="R93" s="72"/>
      <c r="S93" s="72"/>
      <c r="T93" s="72"/>
      <c r="U93" s="72"/>
      <c r="V93" s="72"/>
      <c r="W93" s="72"/>
      <c r="X93" s="72"/>
      <c r="Y93" s="72"/>
      <c r="Z93" s="72"/>
    </row>
    <row r="94" spans="1:26" customFormat="1" ht="32.25" customHeight="1">
      <c r="A94" s="320">
        <v>84</v>
      </c>
      <c r="B94" s="366"/>
      <c r="C94" s="361"/>
      <c r="D94" s="323"/>
      <c r="E94" s="323"/>
      <c r="F94" s="323"/>
      <c r="G94" s="327"/>
      <c r="H94" s="72"/>
      <c r="I94" s="72"/>
      <c r="J94" s="72"/>
      <c r="K94" s="72"/>
      <c r="L94" s="72"/>
      <c r="M94" s="72"/>
      <c r="N94" s="72"/>
      <c r="O94" s="72"/>
      <c r="P94" s="72"/>
      <c r="Q94" s="72"/>
      <c r="R94" s="72"/>
      <c r="S94" s="72"/>
      <c r="T94" s="72"/>
      <c r="U94" s="72"/>
      <c r="V94" s="72"/>
      <c r="W94" s="72"/>
      <c r="X94" s="72"/>
      <c r="Y94" s="72"/>
      <c r="Z94" s="72"/>
    </row>
    <row r="95" spans="1:26" customFormat="1" ht="32.25" customHeight="1">
      <c r="A95" s="320">
        <v>85</v>
      </c>
      <c r="B95" s="361"/>
      <c r="C95" s="361"/>
      <c r="D95" s="323"/>
      <c r="E95" s="323"/>
      <c r="F95" s="323"/>
      <c r="G95" s="323"/>
      <c r="H95" s="72"/>
      <c r="I95" s="72"/>
      <c r="J95" s="72"/>
      <c r="K95" s="72"/>
      <c r="L95" s="72"/>
      <c r="M95" s="72"/>
      <c r="N95" s="72"/>
      <c r="O95" s="72"/>
      <c r="P95" s="72"/>
      <c r="Q95" s="72"/>
      <c r="R95" s="72"/>
      <c r="S95" s="72"/>
      <c r="T95" s="72"/>
      <c r="U95" s="72"/>
      <c r="V95" s="72"/>
      <c r="W95" s="72"/>
      <c r="X95" s="72"/>
      <c r="Y95" s="72"/>
      <c r="Z95" s="72"/>
    </row>
    <row r="96" spans="1:26" customFormat="1" ht="32.25" customHeight="1">
      <c r="A96" s="320">
        <v>86</v>
      </c>
      <c r="B96" s="361"/>
      <c r="C96" s="361"/>
      <c r="D96" s="323"/>
      <c r="E96" s="323"/>
      <c r="F96" s="323"/>
      <c r="G96" s="375"/>
      <c r="H96" s="72"/>
      <c r="I96" s="72"/>
      <c r="J96" s="72"/>
      <c r="K96" s="72"/>
      <c r="L96" s="72"/>
      <c r="M96" s="72"/>
      <c r="N96" s="72"/>
      <c r="O96" s="72"/>
      <c r="P96" s="72"/>
      <c r="Q96" s="72"/>
      <c r="R96" s="72"/>
      <c r="S96" s="72"/>
      <c r="T96" s="72"/>
      <c r="U96" s="72"/>
      <c r="V96" s="72"/>
      <c r="W96" s="72"/>
      <c r="X96" s="72"/>
      <c r="Y96" s="72"/>
      <c r="Z96" s="72"/>
    </row>
    <row r="97" spans="1:26" customFormat="1" ht="32.25" customHeight="1">
      <c r="A97" s="320">
        <v>87</v>
      </c>
      <c r="B97" s="366"/>
      <c r="C97" s="361"/>
      <c r="D97" s="323"/>
      <c r="E97" s="323"/>
      <c r="F97" s="323"/>
      <c r="G97" s="327"/>
      <c r="H97" s="72"/>
      <c r="I97" s="72"/>
      <c r="J97" s="72"/>
      <c r="K97" s="72"/>
      <c r="L97" s="72"/>
      <c r="M97" s="72"/>
      <c r="N97" s="72"/>
      <c r="O97" s="72"/>
      <c r="P97" s="72"/>
      <c r="Q97" s="72"/>
      <c r="R97" s="72"/>
      <c r="S97" s="72"/>
      <c r="T97" s="72"/>
      <c r="U97" s="72"/>
      <c r="V97" s="72"/>
      <c r="W97" s="72"/>
      <c r="X97" s="72"/>
      <c r="Y97" s="72"/>
      <c r="Z97" s="72"/>
    </row>
    <row r="98" spans="1:26" customFormat="1" ht="32.25" customHeight="1">
      <c r="A98" s="320">
        <v>88</v>
      </c>
      <c r="B98" s="361"/>
      <c r="C98" s="361"/>
      <c r="D98" s="323"/>
      <c r="E98" s="323"/>
      <c r="F98" s="323"/>
      <c r="G98" s="323"/>
      <c r="H98" s="72"/>
      <c r="I98" s="72"/>
      <c r="J98" s="72"/>
      <c r="K98" s="72"/>
      <c r="L98" s="72"/>
      <c r="M98" s="72"/>
      <c r="N98" s="72"/>
      <c r="O98" s="72"/>
      <c r="P98" s="72"/>
      <c r="Q98" s="72"/>
      <c r="R98" s="72"/>
      <c r="S98" s="72"/>
      <c r="T98" s="72"/>
      <c r="U98" s="72"/>
      <c r="V98" s="72"/>
      <c r="W98" s="72"/>
      <c r="X98" s="72"/>
      <c r="Y98" s="72"/>
      <c r="Z98" s="72"/>
    </row>
    <row r="99" spans="1:26" customFormat="1" ht="32.25" customHeight="1">
      <c r="A99" s="320">
        <v>89</v>
      </c>
      <c r="B99" s="361"/>
      <c r="C99" s="361"/>
      <c r="D99" s="323"/>
      <c r="E99" s="323"/>
      <c r="F99" s="323"/>
      <c r="G99" s="375"/>
      <c r="H99" s="72"/>
      <c r="I99" s="72"/>
      <c r="J99" s="72"/>
      <c r="K99" s="72"/>
      <c r="L99" s="72"/>
      <c r="M99" s="72"/>
      <c r="N99" s="72"/>
      <c r="O99" s="72"/>
      <c r="P99" s="72"/>
      <c r="Q99" s="72"/>
      <c r="R99" s="72"/>
      <c r="S99" s="72"/>
      <c r="T99" s="72"/>
      <c r="U99" s="72"/>
      <c r="V99" s="72"/>
      <c r="W99" s="72"/>
      <c r="X99" s="72"/>
      <c r="Y99" s="72"/>
      <c r="Z99" s="72"/>
    </row>
    <row r="100" spans="1:26" customFormat="1" ht="32.25" customHeight="1">
      <c r="A100" s="320">
        <v>90</v>
      </c>
      <c r="B100" s="366"/>
      <c r="C100" s="361"/>
      <c r="D100" s="323"/>
      <c r="E100" s="323"/>
      <c r="F100" s="323"/>
      <c r="G100" s="327"/>
      <c r="H100" s="72"/>
      <c r="I100" s="72"/>
      <c r="J100" s="72"/>
      <c r="K100" s="72"/>
      <c r="L100" s="72"/>
      <c r="M100" s="72"/>
      <c r="N100" s="72"/>
      <c r="O100" s="72"/>
      <c r="P100" s="72"/>
      <c r="Q100" s="72"/>
      <c r="R100" s="72"/>
      <c r="S100" s="72"/>
      <c r="T100" s="72"/>
      <c r="U100" s="72"/>
      <c r="V100" s="72"/>
      <c r="W100" s="72"/>
      <c r="X100" s="72"/>
      <c r="Y100" s="72"/>
      <c r="Z100" s="72"/>
    </row>
    <row r="101" spans="1:26" customFormat="1" ht="32.25" customHeight="1">
      <c r="A101" s="320">
        <v>91</v>
      </c>
      <c r="B101" s="361"/>
      <c r="C101" s="361"/>
      <c r="D101" s="323"/>
      <c r="E101" s="323"/>
      <c r="F101" s="323"/>
      <c r="G101" s="323"/>
      <c r="H101" s="72"/>
      <c r="I101" s="72"/>
      <c r="J101" s="72"/>
      <c r="K101" s="72"/>
      <c r="L101" s="72"/>
      <c r="M101" s="72"/>
      <c r="N101" s="72"/>
      <c r="O101" s="72"/>
      <c r="P101" s="72"/>
      <c r="Q101" s="72"/>
      <c r="R101" s="72"/>
      <c r="S101" s="72"/>
      <c r="T101" s="72"/>
      <c r="U101" s="72"/>
      <c r="V101" s="72"/>
      <c r="W101" s="72"/>
      <c r="X101" s="72"/>
      <c r="Y101" s="72"/>
      <c r="Z101" s="72"/>
    </row>
    <row r="102" spans="1:26" customFormat="1" ht="32.25" customHeight="1">
      <c r="A102" s="320">
        <v>92</v>
      </c>
      <c r="B102" s="361"/>
      <c r="C102" s="361"/>
      <c r="D102" s="323"/>
      <c r="E102" s="323"/>
      <c r="F102" s="323"/>
      <c r="G102" s="375"/>
      <c r="H102" s="72"/>
      <c r="I102" s="72"/>
      <c r="J102" s="72"/>
      <c r="K102" s="72"/>
      <c r="L102" s="72"/>
      <c r="M102" s="72"/>
      <c r="N102" s="72"/>
      <c r="O102" s="72"/>
      <c r="P102" s="72"/>
      <c r="Q102" s="72"/>
      <c r="R102" s="72"/>
      <c r="S102" s="72"/>
      <c r="T102" s="72"/>
      <c r="U102" s="72"/>
      <c r="V102" s="72"/>
      <c r="W102" s="72"/>
      <c r="X102" s="72"/>
      <c r="Y102" s="72"/>
      <c r="Z102" s="72"/>
    </row>
    <row r="103" spans="1:26" customFormat="1" ht="32.25" customHeight="1">
      <c r="A103" s="320">
        <v>93</v>
      </c>
      <c r="B103" s="366"/>
      <c r="C103" s="361"/>
      <c r="D103" s="323"/>
      <c r="E103" s="323"/>
      <c r="F103" s="323"/>
      <c r="G103" s="327"/>
      <c r="H103" s="72"/>
      <c r="I103" s="72"/>
      <c r="J103" s="72"/>
      <c r="K103" s="72"/>
      <c r="L103" s="72"/>
      <c r="M103" s="72"/>
      <c r="N103" s="72"/>
      <c r="O103" s="72"/>
      <c r="P103" s="72"/>
      <c r="Q103" s="72"/>
      <c r="R103" s="72"/>
      <c r="S103" s="72"/>
      <c r="T103" s="72"/>
      <c r="U103" s="72"/>
      <c r="V103" s="72"/>
      <c r="W103" s="72"/>
      <c r="X103" s="72"/>
      <c r="Y103" s="72"/>
      <c r="Z103" s="72"/>
    </row>
    <row r="104" spans="1:26" customFormat="1" ht="32.25" customHeight="1">
      <c r="A104" s="320">
        <v>94</v>
      </c>
      <c r="B104" s="361"/>
      <c r="C104" s="361"/>
      <c r="D104" s="323"/>
      <c r="E104" s="323"/>
      <c r="F104" s="323"/>
      <c r="G104" s="323"/>
      <c r="H104" s="72"/>
      <c r="I104" s="72"/>
      <c r="J104" s="72"/>
      <c r="K104" s="72"/>
      <c r="L104" s="72"/>
      <c r="M104" s="72"/>
      <c r="N104" s="72"/>
      <c r="O104" s="72"/>
      <c r="P104" s="72"/>
      <c r="Q104" s="72"/>
      <c r="R104" s="72"/>
      <c r="S104" s="72"/>
      <c r="T104" s="72"/>
      <c r="U104" s="72"/>
      <c r="V104" s="72"/>
      <c r="W104" s="72"/>
      <c r="X104" s="72"/>
      <c r="Y104" s="72"/>
      <c r="Z104" s="72"/>
    </row>
    <row r="105" spans="1:26" customFormat="1" ht="32.25" customHeight="1">
      <c r="A105" s="320">
        <v>95</v>
      </c>
      <c r="B105" s="361"/>
      <c r="C105" s="361"/>
      <c r="D105" s="323"/>
      <c r="E105" s="323"/>
      <c r="F105" s="323"/>
      <c r="G105" s="375"/>
      <c r="H105" s="72"/>
      <c r="I105" s="72"/>
      <c r="J105" s="72"/>
      <c r="K105" s="72"/>
      <c r="L105" s="72"/>
      <c r="M105" s="72"/>
      <c r="N105" s="72"/>
      <c r="O105" s="72"/>
      <c r="P105" s="72"/>
      <c r="Q105" s="72"/>
      <c r="R105" s="72"/>
      <c r="S105" s="72"/>
      <c r="T105" s="72"/>
      <c r="U105" s="72"/>
      <c r="V105" s="72"/>
      <c r="W105" s="72"/>
      <c r="X105" s="72"/>
      <c r="Y105" s="72"/>
      <c r="Z105" s="72"/>
    </row>
    <row r="106" spans="1:26" customFormat="1" ht="32.25" customHeight="1">
      <c r="A106" s="320">
        <v>96</v>
      </c>
      <c r="B106" s="366"/>
      <c r="C106" s="361"/>
      <c r="D106" s="323"/>
      <c r="E106" s="323"/>
      <c r="F106" s="323"/>
      <c r="G106" s="327"/>
      <c r="H106" s="72"/>
      <c r="I106" s="72"/>
      <c r="J106" s="72"/>
      <c r="K106" s="72"/>
      <c r="L106" s="72"/>
      <c r="M106" s="72"/>
      <c r="N106" s="72"/>
      <c r="O106" s="72"/>
      <c r="P106" s="72"/>
      <c r="Q106" s="72"/>
      <c r="R106" s="72"/>
      <c r="S106" s="72"/>
      <c r="T106" s="72"/>
      <c r="U106" s="72"/>
      <c r="V106" s="72"/>
      <c r="W106" s="72"/>
      <c r="X106" s="72"/>
      <c r="Y106" s="72"/>
      <c r="Z106" s="72"/>
    </row>
    <row r="107" spans="1:26" customFormat="1" ht="32.25" customHeight="1">
      <c r="A107" s="320">
        <v>97</v>
      </c>
      <c r="B107" s="361"/>
      <c r="C107" s="361"/>
      <c r="D107" s="323"/>
      <c r="E107" s="323"/>
      <c r="F107" s="323"/>
      <c r="G107" s="323"/>
      <c r="H107" s="72"/>
      <c r="I107" s="72"/>
      <c r="J107" s="72"/>
      <c r="K107" s="72"/>
      <c r="L107" s="72"/>
      <c r="M107" s="72"/>
      <c r="N107" s="72"/>
      <c r="O107" s="72"/>
      <c r="P107" s="72"/>
      <c r="Q107" s="72"/>
      <c r="R107" s="72"/>
      <c r="S107" s="72"/>
      <c r="T107" s="72"/>
      <c r="U107" s="72"/>
      <c r="V107" s="72"/>
      <c r="W107" s="72"/>
      <c r="X107" s="72"/>
      <c r="Y107" s="72"/>
      <c r="Z107" s="72"/>
    </row>
    <row r="108" spans="1:26" customFormat="1" ht="32.25" customHeight="1">
      <c r="A108" s="320">
        <v>98</v>
      </c>
      <c r="B108" s="361"/>
      <c r="C108" s="361"/>
      <c r="D108" s="323"/>
      <c r="E108" s="323"/>
      <c r="F108" s="323"/>
      <c r="G108" s="375"/>
      <c r="H108" s="72"/>
      <c r="I108" s="398"/>
      <c r="J108" s="72"/>
      <c r="K108" s="72"/>
      <c r="L108" s="72"/>
      <c r="M108" s="72"/>
      <c r="N108" s="72"/>
      <c r="O108" s="72"/>
      <c r="P108" s="72"/>
      <c r="Q108" s="72"/>
      <c r="R108" s="72"/>
      <c r="S108" s="72"/>
      <c r="T108" s="72"/>
      <c r="U108" s="72"/>
      <c r="V108" s="72"/>
      <c r="W108" s="72"/>
      <c r="X108" s="72"/>
      <c r="Y108" s="72"/>
      <c r="Z108" s="72"/>
    </row>
    <row r="109" spans="1:26" customFormat="1" ht="32.25" customHeight="1">
      <c r="A109" s="320">
        <v>99</v>
      </c>
      <c r="B109" s="366"/>
      <c r="C109" s="361"/>
      <c r="D109" s="323"/>
      <c r="E109" s="323"/>
      <c r="F109" s="323"/>
      <c r="G109" s="327"/>
      <c r="H109" s="72"/>
      <c r="I109" s="398"/>
      <c r="J109" s="72"/>
      <c r="K109" s="72"/>
      <c r="L109" s="72"/>
      <c r="M109" s="72"/>
      <c r="N109" s="72"/>
      <c r="O109" s="72"/>
      <c r="P109" s="72"/>
      <c r="Q109" s="72"/>
      <c r="R109" s="72"/>
      <c r="S109" s="72"/>
      <c r="T109" s="72"/>
      <c r="U109" s="72"/>
      <c r="V109" s="72"/>
      <c r="W109" s="72"/>
      <c r="X109" s="72"/>
      <c r="Y109" s="72"/>
      <c r="Z109" s="72"/>
    </row>
    <row r="110" spans="1:26" customFormat="1" ht="32.25" customHeight="1">
      <c r="A110" s="320">
        <v>100</v>
      </c>
      <c r="B110" s="361"/>
      <c r="C110" s="361"/>
      <c r="D110" s="323"/>
      <c r="E110" s="323"/>
      <c r="F110" s="323"/>
      <c r="G110" s="323"/>
      <c r="H110" s="72"/>
      <c r="I110" s="398"/>
      <c r="J110" s="72"/>
      <c r="K110" s="72"/>
      <c r="L110" s="72"/>
      <c r="M110" s="72"/>
      <c r="N110" s="72"/>
      <c r="O110" s="72"/>
      <c r="P110" s="72"/>
      <c r="Q110" s="72"/>
      <c r="R110" s="72"/>
      <c r="S110" s="72"/>
      <c r="T110" s="72"/>
      <c r="U110" s="72"/>
      <c r="V110" s="72"/>
      <c r="W110" s="72"/>
      <c r="X110" s="72"/>
      <c r="Y110" s="72"/>
      <c r="Z110" s="72"/>
    </row>
    <row r="111" spans="1:26" customFormat="1" ht="32.25" customHeight="1">
      <c r="A111" s="320">
        <v>101</v>
      </c>
      <c r="B111" s="361"/>
      <c r="C111" s="361"/>
      <c r="D111" s="323"/>
      <c r="E111" s="323"/>
      <c r="F111" s="323"/>
      <c r="G111" s="323"/>
      <c r="H111" s="72"/>
      <c r="I111" s="398"/>
      <c r="J111" s="72"/>
      <c r="K111" s="72"/>
      <c r="L111" s="72"/>
      <c r="M111" s="72"/>
      <c r="N111" s="72"/>
      <c r="O111" s="72"/>
      <c r="P111" s="72"/>
      <c r="Q111" s="72"/>
      <c r="R111" s="72"/>
      <c r="S111" s="72"/>
      <c r="T111" s="72"/>
      <c r="U111" s="72"/>
      <c r="V111" s="72"/>
      <c r="W111" s="72"/>
      <c r="X111" s="72"/>
      <c r="Y111" s="72"/>
      <c r="Z111" s="72"/>
    </row>
    <row r="112" spans="1:26" customFormat="1" ht="32.25" customHeight="1">
      <c r="A112" s="320">
        <v>102</v>
      </c>
      <c r="B112" s="361"/>
      <c r="C112" s="361"/>
      <c r="D112" s="323"/>
      <c r="E112" s="323"/>
      <c r="F112" s="323"/>
      <c r="G112" s="323"/>
      <c r="H112" s="72"/>
      <c r="I112" s="398"/>
      <c r="J112" s="72"/>
      <c r="K112" s="72"/>
      <c r="L112" s="72"/>
      <c r="M112" s="72"/>
      <c r="N112" s="72"/>
      <c r="O112" s="72"/>
      <c r="P112" s="72"/>
      <c r="Q112" s="72"/>
      <c r="R112" s="72"/>
      <c r="S112" s="72"/>
      <c r="T112" s="72"/>
      <c r="U112" s="72"/>
      <c r="V112" s="72"/>
      <c r="W112" s="72"/>
      <c r="X112" s="72"/>
      <c r="Y112" s="72"/>
      <c r="Z112" s="72"/>
    </row>
    <row r="113" spans="1:7" ht="32.25" customHeight="1">
      <c r="A113" s="320">
        <v>103</v>
      </c>
      <c r="B113" s="361"/>
      <c r="C113" s="361"/>
      <c r="D113" s="323"/>
      <c r="E113" s="323"/>
      <c r="F113" s="323"/>
      <c r="G113" s="323"/>
    </row>
    <row r="114" spans="1:7" ht="32.25" customHeight="1">
      <c r="A114" s="320">
        <v>104</v>
      </c>
      <c r="B114" s="361"/>
      <c r="C114" s="361"/>
      <c r="D114" s="323"/>
      <c r="E114" s="323"/>
      <c r="F114" s="323"/>
      <c r="G114" s="323"/>
    </row>
    <row r="115" spans="1:7" ht="32.25" customHeight="1">
      <c r="A115" s="320">
        <v>105</v>
      </c>
      <c r="B115" s="361"/>
      <c r="C115" s="361"/>
      <c r="D115" s="323"/>
      <c r="E115" s="323"/>
      <c r="F115" s="323"/>
      <c r="G115" s="323"/>
    </row>
    <row r="116" spans="1:7" ht="32.25" customHeight="1">
      <c r="A116" s="320">
        <v>106</v>
      </c>
      <c r="B116" s="361"/>
      <c r="C116" s="361"/>
      <c r="D116" s="323"/>
      <c r="E116" s="323"/>
      <c r="F116" s="323"/>
      <c r="G116" s="323"/>
    </row>
    <row r="117" spans="1:7" ht="32.25" customHeight="1">
      <c r="A117" s="320">
        <v>107</v>
      </c>
      <c r="B117" s="361"/>
      <c r="C117" s="361"/>
      <c r="D117" s="323"/>
      <c r="E117" s="323"/>
      <c r="F117" s="323"/>
      <c r="G117" s="323"/>
    </row>
    <row r="118" spans="1:7" ht="32.25" customHeight="1">
      <c r="A118" s="320">
        <v>108</v>
      </c>
      <c r="B118" s="361"/>
      <c r="C118" s="361"/>
      <c r="D118" s="323"/>
      <c r="E118" s="323"/>
      <c r="F118" s="323"/>
      <c r="G118" s="323"/>
    </row>
    <row r="119" spans="1:7" ht="32.25" customHeight="1">
      <c r="A119" s="320">
        <v>109</v>
      </c>
      <c r="B119" s="361"/>
      <c r="C119" s="361"/>
      <c r="D119" s="323"/>
      <c r="E119" s="323"/>
      <c r="F119" s="323"/>
      <c r="G119" s="323"/>
    </row>
    <row r="120" spans="1:7" ht="32.25" customHeight="1">
      <c r="A120" s="320">
        <v>110</v>
      </c>
      <c r="B120" s="361"/>
      <c r="C120" s="361"/>
      <c r="D120" s="323"/>
      <c r="E120" s="323"/>
      <c r="F120" s="323"/>
      <c r="G120" s="323"/>
    </row>
    <row r="121" spans="1:7" ht="32.25" customHeight="1">
      <c r="A121" s="320">
        <v>111</v>
      </c>
      <c r="B121" s="361"/>
      <c r="C121" s="361"/>
      <c r="D121" s="323"/>
      <c r="E121" s="323"/>
      <c r="F121" s="323"/>
      <c r="G121" s="323"/>
    </row>
    <row r="122" spans="1:7" ht="32.25" customHeight="1">
      <c r="A122" s="320">
        <v>112</v>
      </c>
      <c r="B122" s="361"/>
      <c r="C122" s="361"/>
      <c r="D122" s="323"/>
      <c r="E122" s="323"/>
      <c r="F122" s="323"/>
      <c r="G122" s="323"/>
    </row>
    <row r="123" spans="1:7" ht="32.25" customHeight="1">
      <c r="A123" s="320">
        <v>113</v>
      </c>
      <c r="B123" s="361"/>
      <c r="C123" s="361"/>
      <c r="D123" s="323"/>
      <c r="E123" s="323"/>
      <c r="F123" s="323"/>
      <c r="G123" s="323"/>
    </row>
    <row r="124" spans="1:7" ht="32.25" customHeight="1">
      <c r="A124" s="320">
        <v>114</v>
      </c>
      <c r="B124" s="361"/>
      <c r="C124" s="361"/>
      <c r="D124" s="323"/>
      <c r="E124" s="323"/>
      <c r="F124" s="323"/>
      <c r="G124" s="323"/>
    </row>
    <row r="125" spans="1:7" ht="32.25" customHeight="1">
      <c r="A125" s="320">
        <v>115</v>
      </c>
      <c r="B125" s="361"/>
      <c r="C125" s="361"/>
      <c r="D125" s="323"/>
      <c r="E125" s="323"/>
      <c r="F125" s="323"/>
      <c r="G125" s="323"/>
    </row>
    <row r="126" spans="1:7" ht="32.25" customHeight="1">
      <c r="A126" s="320">
        <v>116</v>
      </c>
      <c r="B126" s="361"/>
      <c r="C126" s="361"/>
      <c r="D126" s="323"/>
      <c r="E126" s="323"/>
      <c r="F126" s="323"/>
      <c r="G126" s="323"/>
    </row>
    <row r="127" spans="1:7" ht="32.25" customHeight="1">
      <c r="A127" s="320">
        <v>117</v>
      </c>
      <c r="B127" s="361"/>
      <c r="C127" s="361"/>
      <c r="D127" s="323"/>
      <c r="E127" s="323"/>
      <c r="F127" s="323"/>
      <c r="G127" s="323"/>
    </row>
    <row r="128" spans="1:7" ht="32.25" customHeight="1">
      <c r="A128" s="320">
        <v>118</v>
      </c>
      <c r="B128" s="361"/>
      <c r="C128" s="361"/>
      <c r="D128" s="323"/>
      <c r="E128" s="323"/>
      <c r="F128" s="323"/>
      <c r="G128" s="323"/>
    </row>
    <row r="129" spans="1:7" ht="32.25" customHeight="1">
      <c r="A129" s="320">
        <v>119</v>
      </c>
      <c r="B129" s="361"/>
      <c r="C129" s="361"/>
      <c r="D129" s="323"/>
      <c r="E129" s="323"/>
      <c r="F129" s="323"/>
      <c r="G129" s="323"/>
    </row>
    <row r="130" spans="1:7" ht="32.25" customHeight="1">
      <c r="A130" s="320">
        <v>120</v>
      </c>
      <c r="B130" s="361"/>
      <c r="C130" s="361"/>
      <c r="D130" s="323"/>
      <c r="E130" s="323"/>
      <c r="F130" s="323"/>
      <c r="G130" s="323"/>
    </row>
    <row r="131" spans="1:7" ht="32.25" customHeight="1">
      <c r="A131" s="320">
        <v>121</v>
      </c>
      <c r="B131" s="361"/>
      <c r="C131" s="361"/>
      <c r="D131" s="323"/>
      <c r="E131" s="323"/>
      <c r="F131" s="323"/>
      <c r="G131" s="323"/>
    </row>
    <row r="132" spans="1:7" ht="32.25" customHeight="1">
      <c r="A132" s="320">
        <v>122</v>
      </c>
      <c r="B132" s="361"/>
      <c r="C132" s="361"/>
      <c r="D132" s="323"/>
      <c r="E132" s="323"/>
      <c r="F132" s="323"/>
      <c r="G132" s="323"/>
    </row>
    <row r="133" spans="1:7" ht="32.25" customHeight="1">
      <c r="A133" s="320">
        <v>123</v>
      </c>
      <c r="B133" s="361"/>
      <c r="C133" s="361"/>
      <c r="D133" s="323"/>
      <c r="E133" s="323"/>
      <c r="F133" s="323"/>
      <c r="G133" s="323"/>
    </row>
    <row r="134" spans="1:7" ht="32.25" customHeight="1">
      <c r="A134" s="320">
        <v>124</v>
      </c>
      <c r="B134" s="361"/>
      <c r="C134" s="361"/>
      <c r="D134" s="323"/>
      <c r="E134" s="323"/>
      <c r="F134" s="323"/>
      <c r="G134" s="323"/>
    </row>
    <row r="135" spans="1:7" ht="32.25" customHeight="1">
      <c r="A135" s="320">
        <v>125</v>
      </c>
      <c r="B135" s="361"/>
      <c r="C135" s="361"/>
      <c r="D135" s="323"/>
      <c r="E135" s="323"/>
      <c r="F135" s="323"/>
      <c r="G135" s="323"/>
    </row>
    <row r="136" spans="1:7" ht="32.25" customHeight="1">
      <c r="A136" s="320">
        <v>126</v>
      </c>
      <c r="B136" s="361"/>
      <c r="C136" s="361"/>
      <c r="D136" s="323"/>
      <c r="E136" s="323"/>
      <c r="F136" s="323"/>
      <c r="G136" s="323"/>
    </row>
    <row r="137" spans="1:7" ht="32.25" customHeight="1">
      <c r="A137" s="320">
        <v>127</v>
      </c>
      <c r="B137" s="361"/>
      <c r="C137" s="361"/>
      <c r="D137" s="323"/>
      <c r="E137" s="323"/>
      <c r="F137" s="323"/>
      <c r="G137" s="323"/>
    </row>
    <row r="138" spans="1:7" ht="32.25" customHeight="1">
      <c r="A138" s="320">
        <v>128</v>
      </c>
      <c r="B138" s="361"/>
      <c r="C138" s="361"/>
      <c r="D138" s="323"/>
      <c r="E138" s="323"/>
      <c r="F138" s="323"/>
      <c r="G138" s="323"/>
    </row>
    <row r="139" spans="1:7" ht="32.25" customHeight="1">
      <c r="A139" s="320">
        <v>129</v>
      </c>
      <c r="B139" s="361"/>
      <c r="C139" s="361"/>
      <c r="D139" s="323"/>
      <c r="E139" s="323"/>
      <c r="F139" s="323"/>
      <c r="G139" s="323"/>
    </row>
    <row r="140" spans="1:7" ht="32.25" customHeight="1">
      <c r="A140" s="320">
        <v>130</v>
      </c>
      <c r="B140" s="361"/>
      <c r="C140" s="361"/>
      <c r="D140" s="323"/>
      <c r="E140" s="323"/>
      <c r="F140" s="323"/>
      <c r="G140" s="323"/>
    </row>
    <row r="141" spans="1:7" ht="32.25" customHeight="1">
      <c r="A141" s="320">
        <v>131</v>
      </c>
      <c r="B141" s="361"/>
      <c r="C141" s="361"/>
      <c r="D141" s="323"/>
      <c r="E141" s="323"/>
      <c r="F141" s="323"/>
      <c r="G141" s="323"/>
    </row>
    <row r="142" spans="1:7" ht="32.25" customHeight="1">
      <c r="A142" s="320">
        <v>132</v>
      </c>
      <c r="B142" s="361"/>
      <c r="C142" s="361"/>
      <c r="D142" s="323"/>
      <c r="E142" s="323"/>
      <c r="F142" s="323"/>
      <c r="G142" s="323"/>
    </row>
    <row r="143" spans="1:7" ht="32.25" customHeight="1">
      <c r="A143" s="320">
        <v>133</v>
      </c>
      <c r="B143" s="361"/>
      <c r="C143" s="361"/>
      <c r="D143" s="323"/>
      <c r="E143" s="323"/>
      <c r="F143" s="323"/>
      <c r="G143" s="323"/>
    </row>
    <row r="144" spans="1:7" ht="32.25" customHeight="1">
      <c r="A144" s="320">
        <v>134</v>
      </c>
      <c r="B144" s="361"/>
      <c r="C144" s="361"/>
      <c r="D144" s="323"/>
      <c r="E144" s="323"/>
      <c r="F144" s="323"/>
      <c r="G144" s="323"/>
    </row>
    <row r="145" spans="1:7" ht="32.25" customHeight="1">
      <c r="A145" s="320">
        <v>135</v>
      </c>
      <c r="B145" s="361"/>
      <c r="C145" s="361"/>
      <c r="D145" s="323"/>
      <c r="E145" s="323"/>
      <c r="F145" s="323"/>
      <c r="G145" s="323"/>
    </row>
    <row r="146" spans="1:7" ht="32.25" customHeight="1">
      <c r="A146" s="320">
        <v>136</v>
      </c>
      <c r="B146" s="361"/>
      <c r="C146" s="361"/>
      <c r="D146" s="323"/>
      <c r="E146" s="323"/>
      <c r="F146" s="323"/>
      <c r="G146" s="323"/>
    </row>
    <row r="147" spans="1:7" ht="32.25" customHeight="1">
      <c r="A147" s="320">
        <v>137</v>
      </c>
      <c r="B147" s="361"/>
      <c r="C147" s="361"/>
      <c r="D147" s="323"/>
      <c r="E147" s="323"/>
      <c r="F147" s="323"/>
      <c r="G147" s="323"/>
    </row>
    <row r="148" spans="1:7" ht="32.25" customHeight="1">
      <c r="A148" s="320">
        <v>138</v>
      </c>
      <c r="B148" s="361"/>
      <c r="C148" s="361"/>
      <c r="D148" s="323"/>
      <c r="E148" s="323"/>
      <c r="F148" s="323"/>
      <c r="G148" s="323"/>
    </row>
    <row r="149" spans="1:7" ht="32.25" customHeight="1">
      <c r="A149" s="320">
        <v>139</v>
      </c>
      <c r="B149" s="361"/>
      <c r="C149" s="361"/>
      <c r="D149" s="323"/>
      <c r="E149" s="323"/>
      <c r="F149" s="323"/>
      <c r="G149" s="323"/>
    </row>
    <row r="150" spans="1:7" ht="32.25" customHeight="1">
      <c r="A150" s="320">
        <v>140</v>
      </c>
      <c r="B150" s="361"/>
      <c r="C150" s="361"/>
      <c r="D150" s="323"/>
      <c r="E150" s="323"/>
      <c r="F150" s="323"/>
      <c r="G150" s="323"/>
    </row>
    <row r="151" spans="1:7" ht="32.25" customHeight="1">
      <c r="A151" s="320">
        <v>141</v>
      </c>
      <c r="B151" s="361"/>
      <c r="C151" s="361"/>
      <c r="D151" s="323"/>
      <c r="E151" s="323"/>
      <c r="F151" s="323"/>
      <c r="G151" s="323"/>
    </row>
    <row r="152" spans="1:7" ht="32.25" customHeight="1">
      <c r="A152" s="320">
        <v>142</v>
      </c>
      <c r="B152" s="361"/>
      <c r="C152" s="361"/>
      <c r="D152" s="323"/>
      <c r="E152" s="323"/>
      <c r="F152" s="323"/>
      <c r="G152" s="323"/>
    </row>
    <row r="153" spans="1:7" ht="32.25" customHeight="1">
      <c r="A153" s="320">
        <v>143</v>
      </c>
      <c r="B153" s="361"/>
      <c r="C153" s="361"/>
      <c r="D153" s="323"/>
      <c r="E153" s="323"/>
      <c r="F153" s="323"/>
      <c r="G153" s="323"/>
    </row>
    <row r="154" spans="1:7" ht="32.25" customHeight="1">
      <c r="A154" s="320">
        <v>144</v>
      </c>
      <c r="B154" s="361"/>
      <c r="C154" s="361"/>
      <c r="D154" s="323"/>
      <c r="E154" s="323"/>
      <c r="F154" s="323"/>
      <c r="G154" s="323"/>
    </row>
    <row r="155" spans="1:7" ht="32.25" customHeight="1">
      <c r="A155" s="320">
        <v>145</v>
      </c>
      <c r="B155" s="361"/>
      <c r="C155" s="361"/>
      <c r="D155" s="323"/>
      <c r="E155" s="323"/>
      <c r="F155" s="323"/>
      <c r="G155" s="323"/>
    </row>
    <row r="156" spans="1:7" ht="32.25" customHeight="1">
      <c r="A156" s="320">
        <v>146</v>
      </c>
      <c r="B156" s="361"/>
      <c r="C156" s="361"/>
      <c r="D156" s="323"/>
      <c r="E156" s="323"/>
      <c r="F156" s="323"/>
      <c r="G156" s="323"/>
    </row>
    <row r="157" spans="1:7" ht="32.25" customHeight="1">
      <c r="A157" s="320">
        <v>147</v>
      </c>
      <c r="B157" s="361"/>
      <c r="C157" s="361"/>
      <c r="D157" s="323"/>
      <c r="E157" s="323"/>
      <c r="F157" s="323"/>
      <c r="G157" s="323"/>
    </row>
    <row r="158" spans="1:7" ht="32.25" customHeight="1">
      <c r="A158" s="320">
        <v>148</v>
      </c>
      <c r="B158" s="361"/>
      <c r="C158" s="361"/>
      <c r="D158" s="323"/>
      <c r="E158" s="323"/>
      <c r="F158" s="323"/>
      <c r="G158" s="323"/>
    </row>
    <row r="159" spans="1:7" ht="32.25" customHeight="1">
      <c r="A159" s="320">
        <v>149</v>
      </c>
      <c r="B159" s="361"/>
      <c r="C159" s="361"/>
      <c r="D159" s="323"/>
      <c r="E159" s="323"/>
      <c r="F159" s="323"/>
      <c r="G159" s="323"/>
    </row>
    <row r="160" spans="1:7" ht="32.25" customHeight="1">
      <c r="A160" s="320">
        <v>150</v>
      </c>
      <c r="B160" s="361"/>
      <c r="C160" s="361"/>
      <c r="D160" s="323"/>
      <c r="E160" s="323"/>
      <c r="F160" s="323"/>
      <c r="G160" s="323"/>
    </row>
    <row r="161" spans="1:7" ht="32.25" customHeight="1">
      <c r="A161" s="320">
        <v>151</v>
      </c>
      <c r="B161" s="361"/>
      <c r="C161" s="361"/>
      <c r="D161" s="323"/>
      <c r="E161" s="323"/>
      <c r="F161" s="323"/>
      <c r="G161" s="323"/>
    </row>
    <row r="162" spans="1:7" ht="32.25" customHeight="1">
      <c r="A162" s="320">
        <v>152</v>
      </c>
      <c r="B162" s="361"/>
      <c r="C162" s="361"/>
      <c r="D162" s="323"/>
      <c r="E162" s="323"/>
      <c r="F162" s="323"/>
      <c r="G162" s="323"/>
    </row>
    <row r="163" spans="1:7" ht="32.25" customHeight="1">
      <c r="A163" s="320">
        <v>153</v>
      </c>
      <c r="B163" s="361"/>
      <c r="C163" s="361"/>
      <c r="D163" s="323"/>
      <c r="E163" s="323"/>
      <c r="F163" s="323"/>
      <c r="G163" s="323"/>
    </row>
    <row r="164" spans="1:7" ht="32.25" customHeight="1">
      <c r="A164" s="320">
        <v>154</v>
      </c>
      <c r="B164" s="361"/>
      <c r="C164" s="361"/>
      <c r="D164" s="323"/>
      <c r="E164" s="323"/>
      <c r="F164" s="323"/>
      <c r="G164" s="323"/>
    </row>
    <row r="165" spans="1:7" ht="32.25" customHeight="1">
      <c r="A165" s="320">
        <v>155</v>
      </c>
      <c r="B165" s="361"/>
      <c r="C165" s="361"/>
      <c r="D165" s="323"/>
      <c r="E165" s="323"/>
      <c r="F165" s="323"/>
      <c r="G165" s="323"/>
    </row>
    <row r="166" spans="1:7" ht="32.25" customHeight="1">
      <c r="A166" s="320">
        <v>156</v>
      </c>
      <c r="B166" s="361"/>
      <c r="C166" s="361"/>
      <c r="D166" s="323"/>
      <c r="E166" s="323"/>
      <c r="F166" s="323"/>
      <c r="G166" s="323"/>
    </row>
    <row r="167" spans="1:7" ht="32.25" customHeight="1">
      <c r="A167" s="320">
        <v>157</v>
      </c>
      <c r="B167" s="361"/>
      <c r="C167" s="361"/>
      <c r="D167" s="323"/>
      <c r="E167" s="323"/>
      <c r="F167" s="323"/>
      <c r="G167" s="323"/>
    </row>
    <row r="168" spans="1:7" ht="32.25" customHeight="1">
      <c r="A168" s="320">
        <v>158</v>
      </c>
      <c r="B168" s="361"/>
      <c r="C168" s="361"/>
      <c r="D168" s="323"/>
      <c r="E168" s="323"/>
      <c r="F168" s="323"/>
      <c r="G168" s="323"/>
    </row>
    <row r="169" spans="1:7" ht="32.25" customHeight="1">
      <c r="A169" s="320">
        <v>159</v>
      </c>
      <c r="B169" s="361"/>
      <c r="C169" s="361"/>
      <c r="D169" s="323"/>
      <c r="E169" s="323"/>
      <c r="F169" s="323"/>
      <c r="G169" s="323"/>
    </row>
    <row r="170" spans="1:7" ht="32.25" customHeight="1">
      <c r="A170" s="320">
        <v>160</v>
      </c>
      <c r="B170" s="361"/>
      <c r="C170" s="361"/>
      <c r="D170" s="323"/>
      <c r="E170" s="323"/>
      <c r="F170" s="323"/>
      <c r="G170" s="323"/>
    </row>
    <row r="171" spans="1:7" ht="32.25" customHeight="1">
      <c r="A171" s="320">
        <v>161</v>
      </c>
      <c r="B171" s="361"/>
      <c r="C171" s="361"/>
      <c r="D171" s="323"/>
      <c r="E171" s="323"/>
      <c r="F171" s="323"/>
      <c r="G171" s="323"/>
    </row>
    <row r="172" spans="1:7" ht="32.25" customHeight="1">
      <c r="A172" s="320">
        <v>162</v>
      </c>
      <c r="B172" s="361"/>
      <c r="C172" s="361"/>
      <c r="D172" s="323"/>
      <c r="E172" s="323"/>
      <c r="F172" s="323"/>
      <c r="G172" s="323"/>
    </row>
    <row r="173" spans="1:7" ht="32.25" customHeight="1">
      <c r="A173" s="320">
        <v>163</v>
      </c>
      <c r="B173" s="361"/>
      <c r="C173" s="361"/>
      <c r="D173" s="323"/>
      <c r="E173" s="323"/>
      <c r="F173" s="323"/>
      <c r="G173" s="323"/>
    </row>
    <row r="174" spans="1:7" ht="32.25" customHeight="1">
      <c r="A174" s="320">
        <v>164</v>
      </c>
      <c r="B174" s="361"/>
      <c r="C174" s="361"/>
      <c r="D174" s="323"/>
      <c r="E174" s="323"/>
      <c r="F174" s="323"/>
      <c r="G174" s="323"/>
    </row>
    <row r="175" spans="1:7" ht="32.25" customHeight="1">
      <c r="A175" s="320">
        <v>165</v>
      </c>
      <c r="B175" s="361"/>
      <c r="C175" s="361"/>
      <c r="D175" s="323"/>
      <c r="E175" s="323"/>
      <c r="F175" s="323"/>
      <c r="G175" s="323"/>
    </row>
    <row r="176" spans="1:7" ht="32.25" customHeight="1">
      <c r="A176" s="320">
        <v>166</v>
      </c>
      <c r="B176" s="361"/>
      <c r="C176" s="361"/>
      <c r="D176" s="323"/>
      <c r="E176" s="323"/>
      <c r="F176" s="323"/>
      <c r="G176" s="323"/>
    </row>
    <row r="177" spans="1:7" ht="32.25" customHeight="1">
      <c r="A177" s="320">
        <v>167</v>
      </c>
      <c r="B177" s="361"/>
      <c r="C177" s="361"/>
      <c r="D177" s="323"/>
      <c r="E177" s="323"/>
      <c r="F177" s="323"/>
      <c r="G177" s="323"/>
    </row>
    <row r="178" spans="1:7" ht="32.25" customHeight="1">
      <c r="A178" s="320">
        <v>168</v>
      </c>
      <c r="B178" s="361"/>
      <c r="C178" s="361"/>
      <c r="D178" s="323"/>
      <c r="E178" s="323"/>
      <c r="F178" s="323"/>
      <c r="G178" s="323"/>
    </row>
    <row r="179" spans="1:7" ht="32.25" customHeight="1">
      <c r="A179" s="320">
        <v>169</v>
      </c>
      <c r="B179" s="361"/>
      <c r="C179" s="361"/>
      <c r="D179" s="323"/>
      <c r="E179" s="323"/>
      <c r="F179" s="323"/>
      <c r="G179" s="323"/>
    </row>
    <row r="180" spans="1:7" ht="32.25" customHeight="1">
      <c r="A180" s="320">
        <v>170</v>
      </c>
      <c r="B180" s="361"/>
      <c r="C180" s="361"/>
      <c r="D180" s="323"/>
      <c r="E180" s="323"/>
      <c r="F180" s="323"/>
      <c r="G180" s="323"/>
    </row>
    <row r="181" spans="1:7" ht="32.25" customHeight="1">
      <c r="A181" s="320">
        <v>171</v>
      </c>
      <c r="B181" s="361"/>
      <c r="C181" s="361"/>
      <c r="D181" s="323"/>
      <c r="E181" s="323"/>
      <c r="F181" s="323"/>
      <c r="G181" s="323"/>
    </row>
    <row r="182" spans="1:7" ht="32.25" customHeight="1">
      <c r="A182" s="320">
        <v>172</v>
      </c>
      <c r="B182" s="361"/>
      <c r="C182" s="361"/>
      <c r="D182" s="323"/>
      <c r="E182" s="323"/>
      <c r="F182" s="323"/>
      <c r="G182" s="323"/>
    </row>
    <row r="183" spans="1:7" ht="32.25" customHeight="1">
      <c r="A183" s="320">
        <v>173</v>
      </c>
      <c r="B183" s="361"/>
      <c r="C183" s="361"/>
      <c r="D183" s="323"/>
      <c r="E183" s="323"/>
      <c r="F183" s="323"/>
      <c r="G183" s="323"/>
    </row>
    <row r="184" spans="1:7" ht="32.25" customHeight="1">
      <c r="A184" s="320">
        <v>174</v>
      </c>
      <c r="B184" s="361"/>
      <c r="C184" s="361"/>
      <c r="D184" s="323"/>
      <c r="E184" s="323"/>
      <c r="F184" s="323"/>
      <c r="G184" s="323"/>
    </row>
    <row r="185" spans="1:7" ht="32.25" customHeight="1">
      <c r="A185" s="320">
        <v>175</v>
      </c>
      <c r="B185" s="361"/>
      <c r="C185" s="361"/>
      <c r="D185" s="323"/>
      <c r="E185" s="323"/>
      <c r="F185" s="323"/>
      <c r="G185" s="323"/>
    </row>
    <row r="186" spans="1:7" ht="32.25" customHeight="1">
      <c r="A186" s="320">
        <v>176</v>
      </c>
      <c r="B186" s="361"/>
      <c r="C186" s="361"/>
      <c r="D186" s="323"/>
      <c r="E186" s="323"/>
      <c r="F186" s="323"/>
      <c r="G186" s="323"/>
    </row>
    <row r="187" spans="1:7" ht="32.25" customHeight="1">
      <c r="A187" s="320">
        <v>177</v>
      </c>
      <c r="B187" s="361"/>
      <c r="C187" s="361"/>
      <c r="D187" s="323"/>
      <c r="E187" s="323"/>
      <c r="F187" s="323"/>
      <c r="G187" s="323"/>
    </row>
    <row r="188" spans="1:7" ht="32.25" customHeight="1">
      <c r="A188" s="320">
        <v>178</v>
      </c>
      <c r="B188" s="361"/>
      <c r="C188" s="361"/>
      <c r="D188" s="323"/>
      <c r="E188" s="323"/>
      <c r="F188" s="323"/>
      <c r="G188" s="323"/>
    </row>
    <row r="189" spans="1:7" ht="32.25" customHeight="1">
      <c r="A189" s="320">
        <v>179</v>
      </c>
      <c r="B189" s="361"/>
      <c r="C189" s="361"/>
      <c r="D189" s="323"/>
      <c r="E189" s="323"/>
      <c r="F189" s="323"/>
      <c r="G189" s="323"/>
    </row>
    <row r="190" spans="1:7" ht="32.25" customHeight="1">
      <c r="A190" s="320">
        <v>180</v>
      </c>
      <c r="B190" s="361"/>
      <c r="C190" s="361"/>
      <c r="D190" s="323"/>
      <c r="E190" s="323"/>
      <c r="F190" s="323"/>
      <c r="G190" s="323"/>
    </row>
    <row r="191" spans="1:7" ht="32.25" customHeight="1">
      <c r="A191" s="320">
        <v>181</v>
      </c>
      <c r="B191" s="361"/>
      <c r="C191" s="361"/>
      <c r="D191" s="323"/>
      <c r="E191" s="323"/>
      <c r="F191" s="323"/>
      <c r="G191" s="323"/>
    </row>
    <row r="192" spans="1:7" ht="32.25" customHeight="1">
      <c r="A192" s="320">
        <v>182</v>
      </c>
      <c r="B192" s="361"/>
      <c r="C192" s="361"/>
      <c r="D192" s="323"/>
      <c r="E192" s="323"/>
      <c r="F192" s="323"/>
      <c r="G192" s="323"/>
    </row>
    <row r="193" spans="1:7" ht="32.25" customHeight="1">
      <c r="A193" s="320">
        <v>183</v>
      </c>
      <c r="B193" s="361"/>
      <c r="C193" s="361"/>
      <c r="D193" s="323"/>
      <c r="E193" s="323"/>
      <c r="F193" s="323"/>
      <c r="G193" s="323"/>
    </row>
    <row r="194" spans="1:7" ht="32.25" customHeight="1">
      <c r="A194" s="320">
        <v>184</v>
      </c>
      <c r="B194" s="361"/>
      <c r="C194" s="361"/>
      <c r="D194" s="323"/>
      <c r="E194" s="323"/>
      <c r="F194" s="323"/>
      <c r="G194" s="323"/>
    </row>
    <row r="195" spans="1:7" ht="32.25" customHeight="1">
      <c r="A195" s="320">
        <v>185</v>
      </c>
      <c r="B195" s="361"/>
      <c r="C195" s="361"/>
      <c r="D195" s="323"/>
      <c r="E195" s="323"/>
      <c r="F195" s="323"/>
      <c r="G195" s="323"/>
    </row>
    <row r="196" spans="1:7" ht="32.25" customHeight="1">
      <c r="A196" s="320">
        <v>186</v>
      </c>
      <c r="B196" s="361"/>
      <c r="C196" s="361"/>
      <c r="D196" s="323"/>
      <c r="E196" s="323"/>
      <c r="F196" s="323"/>
      <c r="G196" s="323"/>
    </row>
    <row r="197" spans="1:7" ht="32.25" customHeight="1">
      <c r="A197" s="320">
        <v>187</v>
      </c>
      <c r="B197" s="361"/>
      <c r="C197" s="361"/>
      <c r="D197" s="323"/>
      <c r="E197" s="323"/>
      <c r="F197" s="323"/>
      <c r="G197" s="323"/>
    </row>
    <row r="198" spans="1:7" ht="32.25" customHeight="1">
      <c r="A198" s="320">
        <v>188</v>
      </c>
      <c r="B198" s="361"/>
      <c r="C198" s="361"/>
      <c r="D198" s="323"/>
      <c r="E198" s="323"/>
      <c r="F198" s="323"/>
      <c r="G198" s="323"/>
    </row>
    <row r="199" spans="1:7" ht="32.25" customHeight="1">
      <c r="A199" s="320">
        <v>189</v>
      </c>
      <c r="B199" s="361"/>
      <c r="C199" s="361"/>
      <c r="D199" s="323"/>
      <c r="E199" s="323"/>
      <c r="F199" s="323"/>
      <c r="G199" s="323"/>
    </row>
    <row r="200" spans="1:7" ht="32.25" customHeight="1">
      <c r="A200" s="320">
        <v>190</v>
      </c>
      <c r="B200" s="361"/>
      <c r="C200" s="361"/>
      <c r="D200" s="323"/>
      <c r="E200" s="323"/>
      <c r="F200" s="323"/>
      <c r="G200" s="323"/>
    </row>
    <row r="201" spans="1:7" ht="32.25" customHeight="1">
      <c r="A201" s="320">
        <v>191</v>
      </c>
      <c r="B201" s="361"/>
      <c r="C201" s="361"/>
      <c r="D201" s="323"/>
      <c r="E201" s="323"/>
      <c r="F201" s="323"/>
      <c r="G201" s="323"/>
    </row>
    <row r="202" spans="1:7" ht="32.25" customHeight="1">
      <c r="A202" s="320">
        <v>192</v>
      </c>
      <c r="B202" s="361"/>
      <c r="C202" s="361"/>
      <c r="D202" s="323"/>
      <c r="E202" s="323"/>
      <c r="F202" s="323"/>
      <c r="G202" s="323"/>
    </row>
    <row r="203" spans="1:7" ht="32.25" customHeight="1">
      <c r="A203" s="320">
        <v>193</v>
      </c>
      <c r="B203" s="361"/>
      <c r="C203" s="361"/>
      <c r="D203" s="323"/>
      <c r="E203" s="323"/>
      <c r="F203" s="323"/>
      <c r="G203" s="323"/>
    </row>
    <row r="204" spans="1:7" ht="32.25" customHeight="1">
      <c r="A204" s="320">
        <v>194</v>
      </c>
      <c r="B204" s="361"/>
      <c r="C204" s="361"/>
      <c r="D204" s="323"/>
      <c r="E204" s="323"/>
      <c r="F204" s="323"/>
      <c r="G204" s="323"/>
    </row>
    <row r="205" spans="1:7" ht="32.25" customHeight="1">
      <c r="A205" s="320">
        <v>195</v>
      </c>
      <c r="B205" s="361"/>
      <c r="C205" s="361"/>
      <c r="D205" s="323"/>
      <c r="E205" s="323"/>
      <c r="F205" s="323"/>
      <c r="G205" s="323"/>
    </row>
    <row r="206" spans="1:7" ht="32.25" customHeight="1">
      <c r="A206" s="320">
        <v>196</v>
      </c>
      <c r="B206" s="361"/>
      <c r="C206" s="361"/>
      <c r="D206" s="323"/>
      <c r="E206" s="323"/>
      <c r="F206" s="323"/>
      <c r="G206" s="323"/>
    </row>
    <row r="207" spans="1:7" ht="32.25" customHeight="1">
      <c r="A207" s="320">
        <v>197</v>
      </c>
      <c r="B207" s="361"/>
      <c r="C207" s="361"/>
      <c r="D207" s="323"/>
      <c r="E207" s="323"/>
      <c r="F207" s="323"/>
      <c r="G207" s="323"/>
    </row>
    <row r="208" spans="1:7" ht="32.25" customHeight="1">
      <c r="A208" s="320">
        <v>198</v>
      </c>
      <c r="B208" s="361"/>
      <c r="C208" s="361"/>
      <c r="D208" s="323"/>
      <c r="E208" s="323"/>
      <c r="F208" s="323"/>
      <c r="G208" s="323"/>
    </row>
    <row r="209" spans="1:7" ht="32.25" customHeight="1">
      <c r="A209" s="320">
        <v>199</v>
      </c>
      <c r="B209" s="361"/>
      <c r="C209" s="361"/>
      <c r="D209" s="323"/>
      <c r="E209" s="323"/>
      <c r="F209" s="323"/>
      <c r="G209" s="323"/>
    </row>
    <row r="210" spans="1:7" ht="32.25" customHeight="1">
      <c r="A210" s="320">
        <v>200</v>
      </c>
      <c r="B210" s="361"/>
      <c r="C210" s="361"/>
      <c r="D210" s="323"/>
      <c r="E210" s="323"/>
      <c r="F210" s="323"/>
      <c r="G210" s="323"/>
    </row>
  </sheetData>
  <sheetProtection algorithmName="SHA-512" hashValue="6dFE3848QiXBBphRwRZyK9xB/9VaFz7/gk0GUqsY+mNB9SS6iRF2j/9bUT7W9oVyNmq+hU5SN/y2casS0rcdnQ==" saltValue="CHsoAeAI4Xy2+mX09nfn5Q==" spinCount="100000" sheet="1" objects="1" scenarios="1"/>
  <protectedRanges>
    <protectedRange sqref="B11:G210" name="Tabel 8b1"/>
  </protectedRanges>
  <mergeCells count="6">
    <mergeCell ref="I11:N11"/>
    <mergeCell ref="A8:A9"/>
    <mergeCell ref="B8:B9"/>
    <mergeCell ref="C8:C9"/>
    <mergeCell ref="D8:F8"/>
    <mergeCell ref="G8:G9"/>
  </mergeCells>
  <conditionalFormatting sqref="D11:F210">
    <cfRule type="duplicateValues" dxfId="81" priority="6"/>
  </conditionalFormatting>
  <dataValidations count="1">
    <dataValidation type="list" allowBlank="1" showInputMessage="1" showErrorMessage="1" prompt="Cell hanya dapat diisi tanda centang (V) atau dikosongkan" sqref="D11:F210" xr:uid="{BC8B1A5C-ED42-4AD7-8AF7-A7DAF03EA9BB}">
      <formula1>$B$5:$B$6</formula1>
    </dataValidation>
  </dataValidations>
  <hyperlinks>
    <hyperlink ref="H1" location="'Daftar Tabel'!A1" display="&lt;&lt;&lt; Daftar Tabel" xr:uid="{00000000-0004-0000-2100-000000000000}"/>
  </hyperlinks>
  <pageMargins left="0.7" right="0.7" top="0.75" bottom="0.75" header="0.3" footer="0.3"/>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L10"/>
  <sheetViews>
    <sheetView workbookViewId="0">
      <pane ySplit="2" topLeftCell="A3" activePane="bottomLeft" state="frozen"/>
      <selection activeCell="O19" sqref="O19"/>
      <selection pane="bottomLeft" activeCell="G7" sqref="G7"/>
    </sheetView>
  </sheetViews>
  <sheetFormatPr defaultColWidth="8.85546875" defaultRowHeight="15"/>
  <cols>
    <col min="1" max="10" width="10.5703125" style="292" customWidth="1"/>
    <col min="11" max="11" width="10.42578125" style="292" customWidth="1"/>
    <col min="12" max="12" width="14.5703125" style="292" bestFit="1" customWidth="1"/>
    <col min="13" max="16384" width="8.85546875" style="292"/>
  </cols>
  <sheetData>
    <row r="1" spans="1:12">
      <c r="A1" s="291" t="s">
        <v>198</v>
      </c>
      <c r="B1" s="291"/>
      <c r="L1" s="293" t="s">
        <v>14</v>
      </c>
    </row>
    <row r="2" spans="1:12">
      <c r="A2" s="291"/>
      <c r="B2" s="291"/>
    </row>
    <row r="3" spans="1:12">
      <c r="A3" s="420" t="s">
        <v>204</v>
      </c>
      <c r="B3" s="421"/>
      <c r="C3" s="421"/>
      <c r="D3" s="421"/>
      <c r="E3" s="421"/>
      <c r="F3" s="421"/>
      <c r="G3" s="421"/>
      <c r="H3" s="421"/>
      <c r="I3" s="421"/>
    </row>
    <row r="4" spans="1:12" ht="29.1" customHeight="1">
      <c r="A4" s="513" t="s">
        <v>199</v>
      </c>
      <c r="B4" s="513" t="s">
        <v>200</v>
      </c>
      <c r="C4" s="513" t="s">
        <v>201</v>
      </c>
      <c r="D4" s="513"/>
      <c r="E4" s="513"/>
      <c r="F4" s="513"/>
      <c r="G4" s="513"/>
      <c r="H4" s="513"/>
      <c r="I4" s="513"/>
      <c r="J4" s="513" t="s">
        <v>205</v>
      </c>
      <c r="K4" s="513" t="s">
        <v>202</v>
      </c>
    </row>
    <row r="5" spans="1:12">
      <c r="A5" s="513"/>
      <c r="B5" s="513"/>
      <c r="C5" s="411" t="s">
        <v>206</v>
      </c>
      <c r="D5" s="411" t="s">
        <v>207</v>
      </c>
      <c r="E5" s="411" t="s">
        <v>208</v>
      </c>
      <c r="F5" s="411" t="s">
        <v>209</v>
      </c>
      <c r="G5" s="411" t="s">
        <v>210</v>
      </c>
      <c r="H5" s="411" t="s">
        <v>211</v>
      </c>
      <c r="I5" s="411" t="s">
        <v>203</v>
      </c>
      <c r="J5" s="513"/>
      <c r="K5" s="513"/>
    </row>
    <row r="6" spans="1:12">
      <c r="A6" s="294">
        <v>1</v>
      </c>
      <c r="B6" s="294"/>
      <c r="C6" s="294">
        <v>2</v>
      </c>
      <c r="D6" s="294">
        <v>3</v>
      </c>
      <c r="E6" s="294">
        <v>4</v>
      </c>
      <c r="F6" s="294">
        <v>5</v>
      </c>
      <c r="G6" s="294">
        <v>6</v>
      </c>
      <c r="H6" s="294">
        <v>7</v>
      </c>
      <c r="I6" s="294">
        <v>8</v>
      </c>
      <c r="J6" s="294">
        <v>9</v>
      </c>
      <c r="K6" s="294">
        <v>10</v>
      </c>
    </row>
    <row r="7" spans="1:12">
      <c r="A7" s="337" t="s">
        <v>212</v>
      </c>
      <c r="B7" s="423"/>
      <c r="C7" s="422"/>
      <c r="D7" s="422"/>
      <c r="E7" s="422"/>
      <c r="F7" s="323"/>
      <c r="G7" s="323"/>
      <c r="H7" s="323"/>
      <c r="I7" s="323"/>
      <c r="J7" s="323"/>
      <c r="K7" s="323"/>
    </row>
    <row r="8" spans="1:12">
      <c r="A8" s="337" t="s">
        <v>213</v>
      </c>
      <c r="B8" s="423"/>
      <c r="C8" s="422"/>
      <c r="D8" s="422"/>
      <c r="E8" s="422"/>
      <c r="F8" s="422"/>
      <c r="G8" s="323"/>
      <c r="H8" s="323"/>
      <c r="I8" s="323"/>
      <c r="J8" s="323"/>
      <c r="K8" s="323"/>
    </row>
    <row r="9" spans="1:12">
      <c r="A9" s="337" t="s">
        <v>37</v>
      </c>
      <c r="B9" s="423"/>
      <c r="C9" s="422"/>
      <c r="D9" s="422"/>
      <c r="E9" s="422"/>
      <c r="F9" s="422"/>
      <c r="G9" s="422"/>
      <c r="H9" s="323"/>
      <c r="I9" s="323"/>
      <c r="J9" s="323"/>
      <c r="K9" s="323"/>
    </row>
    <row r="10" spans="1:12">
      <c r="A10" s="337" t="s">
        <v>38</v>
      </c>
      <c r="B10" s="423"/>
      <c r="C10" s="422"/>
      <c r="D10" s="422"/>
      <c r="E10" s="422"/>
      <c r="F10" s="422"/>
      <c r="G10" s="422"/>
      <c r="H10" s="422"/>
      <c r="I10" s="323"/>
      <c r="J10" s="323"/>
      <c r="K10" s="323"/>
    </row>
  </sheetData>
  <sheetProtection algorithmName="SHA-512" hashValue="NZ3eEc5u5rZl0A/HNsTkTHs3Iq85xSuhu4mJPLfRQrCEU4UXEQ0s9bJ5d7oFIKKgqONhlmnNzw2AsDmj4jGJVA==" saltValue="NjHE0xUEYKbG5RNwecvutA==" spinCount="100000" sheet="1" objects="1" scenarios="1"/>
  <protectedRanges>
    <protectedRange sqref="F7:K7" name="Tabel 6a"/>
    <protectedRange sqref="G8:K8" name="Tabel 6a_1"/>
    <protectedRange sqref="H9:K9" name="Tabel 6a_2"/>
    <protectedRange sqref="I10:K10" name="Tabel 6a_3"/>
    <protectedRange sqref="B7:B10" name="Tabel 6a_4"/>
  </protectedRanges>
  <mergeCells count="5">
    <mergeCell ref="J4:J5"/>
    <mergeCell ref="K4:K5"/>
    <mergeCell ref="A4:A5"/>
    <mergeCell ref="B4:B5"/>
    <mergeCell ref="C4:I4"/>
  </mergeCells>
  <dataValidations count="1">
    <dataValidation type="decimal" operator="greaterThanOrEqual" allowBlank="1" showDropDown="1" showInputMessage="1" showErrorMessage="1" prompt="Input yang dimasukkan harus dalam bentuk angka" sqref="F7:K7 G8:K8 H9:K9 I10:K10 B7:B10" xr:uid="{06B2C2B7-8809-466D-90B1-9FD3F23A5A10}">
      <formula1>0</formula1>
    </dataValidation>
  </dataValidations>
  <hyperlinks>
    <hyperlink ref="L1" location="'Daftar Tabel'!A1" display="&lt;&lt;&lt; Daftar Tabel" xr:uid="{00000000-0004-0000-2200-000000000000}"/>
  </hyperlinks>
  <pageMargins left="0.7" right="0.7" top="0.75" bottom="0.75" header="0.3" footer="0.3"/>
  <pageSetup orientation="portrait"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H10"/>
  <sheetViews>
    <sheetView workbookViewId="0">
      <pane ySplit="1" topLeftCell="A2" activePane="bottomLeft" state="frozen"/>
      <selection activeCell="O19" sqref="O19"/>
      <selection pane="bottomLeft" activeCell="M29" sqref="M29"/>
    </sheetView>
  </sheetViews>
  <sheetFormatPr defaultColWidth="8.85546875" defaultRowHeight="15"/>
  <cols>
    <col min="1" max="1" width="8.5703125" style="3" customWidth="1"/>
    <col min="2" max="7" width="13.140625" style="3" customWidth="1"/>
    <col min="8" max="8" width="14.5703125" style="3" bestFit="1" customWidth="1"/>
    <col min="9" max="16384" width="8.85546875" style="3"/>
  </cols>
  <sheetData>
    <row r="1" spans="1:8">
      <c r="A1" s="31" t="s">
        <v>214</v>
      </c>
      <c r="B1" s="31"/>
      <c r="C1" s="31"/>
      <c r="D1" s="31"/>
      <c r="H1" s="20" t="s">
        <v>14</v>
      </c>
    </row>
    <row r="2" spans="1:8">
      <c r="A2" s="55"/>
      <c r="B2" s="55"/>
      <c r="C2" s="55"/>
      <c r="D2" s="55"/>
      <c r="E2" s="56"/>
      <c r="F2" s="56"/>
      <c r="G2" s="56"/>
    </row>
    <row r="3" spans="1:8">
      <c r="A3" s="43" t="s">
        <v>216</v>
      </c>
      <c r="B3" s="31"/>
      <c r="C3" s="31"/>
      <c r="D3" s="31"/>
    </row>
    <row r="4" spans="1:8" ht="33" customHeight="1">
      <c r="A4" s="532" t="s">
        <v>185</v>
      </c>
      <c r="B4" s="532" t="s">
        <v>186</v>
      </c>
      <c r="C4" s="532" t="s">
        <v>215</v>
      </c>
      <c r="D4" s="532" t="s">
        <v>351</v>
      </c>
      <c r="E4" s="532"/>
      <c r="F4" s="532"/>
    </row>
    <row r="5" spans="1:8" ht="25.5">
      <c r="A5" s="532"/>
      <c r="B5" s="532"/>
      <c r="C5" s="532"/>
      <c r="D5" s="24" t="s">
        <v>217</v>
      </c>
      <c r="E5" s="24" t="s">
        <v>218</v>
      </c>
      <c r="F5" s="24" t="s">
        <v>219</v>
      </c>
    </row>
    <row r="6" spans="1:8">
      <c r="A6" s="25">
        <v>1</v>
      </c>
      <c r="B6" s="25">
        <v>2</v>
      </c>
      <c r="C6" s="25">
        <v>3</v>
      </c>
      <c r="D6" s="25">
        <v>4</v>
      </c>
      <c r="E6" s="25">
        <v>5</v>
      </c>
      <c r="F6" s="25">
        <v>6</v>
      </c>
    </row>
    <row r="7" spans="1:8">
      <c r="A7" s="27" t="s">
        <v>37</v>
      </c>
      <c r="B7" s="443"/>
      <c r="C7" s="443"/>
      <c r="D7" s="443"/>
      <c r="E7" s="443"/>
      <c r="F7" s="443"/>
    </row>
    <row r="8" spans="1:8">
      <c r="A8" s="27" t="s">
        <v>38</v>
      </c>
      <c r="B8" s="443"/>
      <c r="C8" s="443"/>
      <c r="D8" s="443"/>
      <c r="E8" s="443"/>
      <c r="F8" s="443"/>
    </row>
    <row r="9" spans="1:8">
      <c r="A9" s="27" t="s">
        <v>39</v>
      </c>
      <c r="B9" s="323"/>
      <c r="C9" s="323"/>
      <c r="D9" s="323"/>
      <c r="E9" s="323"/>
      <c r="F9" s="323"/>
    </row>
    <row r="10" spans="1:8">
      <c r="A10" s="28" t="s">
        <v>41</v>
      </c>
      <c r="B10" s="28">
        <f>SUM(B7:B9)</f>
        <v>0</v>
      </c>
      <c r="C10" s="28">
        <f t="shared" ref="C10:F10" si="0">SUM(C7:C9)</f>
        <v>0</v>
      </c>
      <c r="D10" s="28">
        <f t="shared" si="0"/>
        <v>0</v>
      </c>
      <c r="E10" s="28">
        <f t="shared" si="0"/>
        <v>0</v>
      </c>
      <c r="F10" s="28">
        <f t="shared" si="0"/>
        <v>0</v>
      </c>
    </row>
  </sheetData>
  <sheetProtection algorithmName="SHA-512" hashValue="AMeFZ6ZIrPkUbJZPMnEYBoDI0HIPs8uw34eah+C38ewTOkUQGaZlhltFmsoeUo5p9h1UDhaSjhuIH3YIGoh6sQ==" saltValue="NoLbLaY5f/QRwkPP3d371Q==" spinCount="100000" sheet="1" objects="1" scenarios="1"/>
  <protectedRanges>
    <protectedRange sqref="B9:F9" name="Tabel 6a"/>
  </protectedRanges>
  <mergeCells count="4">
    <mergeCell ref="A4:A5"/>
    <mergeCell ref="B4:B5"/>
    <mergeCell ref="C4:C5"/>
    <mergeCell ref="D4:F4"/>
  </mergeCells>
  <dataValidations count="1">
    <dataValidation type="decimal" operator="greaterThanOrEqual" allowBlank="1" showDropDown="1" showInputMessage="1" showErrorMessage="1" prompt="Input yang dimasukkan harus dalam bentuk angka" sqref="B9:F9" xr:uid="{9B6C4981-EFC1-40D7-AE9E-F6380F6218D1}">
      <formula1>0</formula1>
    </dataValidation>
  </dataValidations>
  <hyperlinks>
    <hyperlink ref="H1" location="'Daftar Tabel'!A1" display="&lt;&lt;&lt; Daftar Tabel" xr:uid="{00000000-0004-0000-2300-000000000000}"/>
  </hyperlinks>
  <pageMargins left="0.7" right="0.7" top="0.75" bottom="0.75" header="0.3" footer="0.3"/>
  <pageSetup orientation="portrait" horizontalDpi="360" verticalDpi="36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G10"/>
  <sheetViews>
    <sheetView workbookViewId="0">
      <pane ySplit="2" topLeftCell="A3" activePane="bottomLeft" state="frozen"/>
      <selection activeCell="O19" sqref="O19"/>
      <selection pane="bottomLeft" activeCell="N31" sqref="N31"/>
    </sheetView>
  </sheetViews>
  <sheetFormatPr defaultColWidth="8.85546875" defaultRowHeight="15"/>
  <cols>
    <col min="1" max="1" width="8.5703125" style="3" customWidth="1"/>
    <col min="2" max="6" width="13.140625" style="3" customWidth="1"/>
    <col min="7" max="8" width="14.5703125" style="3" bestFit="1" customWidth="1"/>
    <col min="9" max="16384" width="8.85546875" style="3"/>
  </cols>
  <sheetData>
    <row r="1" spans="1:7">
      <c r="A1" s="31" t="s">
        <v>220</v>
      </c>
      <c r="B1" s="31"/>
      <c r="C1" s="31"/>
      <c r="D1" s="31"/>
      <c r="G1" s="20" t="s">
        <v>14</v>
      </c>
    </row>
    <row r="2" spans="1:7">
      <c r="A2" s="31"/>
      <c r="B2" s="31"/>
      <c r="C2" s="31"/>
      <c r="D2" s="31"/>
    </row>
    <row r="3" spans="1:7">
      <c r="A3" s="43" t="s">
        <v>221</v>
      </c>
      <c r="B3" s="31"/>
      <c r="C3" s="31"/>
      <c r="D3" s="31"/>
    </row>
    <row r="4" spans="1:7" ht="31.5" customHeight="1">
      <c r="A4" s="532" t="s">
        <v>185</v>
      </c>
      <c r="B4" s="532" t="s">
        <v>186</v>
      </c>
      <c r="C4" s="532" t="s">
        <v>215</v>
      </c>
      <c r="D4" s="532" t="s">
        <v>352</v>
      </c>
      <c r="E4" s="532"/>
      <c r="F4" s="532"/>
    </row>
    <row r="5" spans="1:7">
      <c r="A5" s="532"/>
      <c r="B5" s="532"/>
      <c r="C5" s="532"/>
      <c r="D5" s="24" t="s">
        <v>222</v>
      </c>
      <c r="E5" s="24" t="s">
        <v>223</v>
      </c>
      <c r="F5" s="24" t="s">
        <v>224</v>
      </c>
    </row>
    <row r="6" spans="1:7">
      <c r="A6" s="25">
        <v>1</v>
      </c>
      <c r="B6" s="25">
        <v>2</v>
      </c>
      <c r="C6" s="25">
        <v>3</v>
      </c>
      <c r="D6" s="25">
        <v>4</v>
      </c>
      <c r="E6" s="25">
        <v>5</v>
      </c>
      <c r="F6" s="25">
        <v>6</v>
      </c>
    </row>
    <row r="7" spans="1:7">
      <c r="A7" s="27" t="s">
        <v>37</v>
      </c>
      <c r="B7" s="443"/>
      <c r="C7" s="443"/>
      <c r="D7" s="443"/>
      <c r="E7" s="443"/>
      <c r="F7" s="443"/>
    </row>
    <row r="8" spans="1:7">
      <c r="A8" s="27" t="s">
        <v>38</v>
      </c>
      <c r="B8" s="443"/>
      <c r="C8" s="443"/>
      <c r="D8" s="443"/>
      <c r="E8" s="443"/>
      <c r="F8" s="443"/>
    </row>
    <row r="9" spans="1:7">
      <c r="A9" s="27" t="s">
        <v>39</v>
      </c>
      <c r="B9" s="323"/>
      <c r="C9" s="323"/>
      <c r="D9" s="323"/>
      <c r="E9" s="323"/>
      <c r="F9" s="323"/>
    </row>
    <row r="10" spans="1:7">
      <c r="A10" s="28" t="s">
        <v>41</v>
      </c>
      <c r="B10" s="28">
        <f>SUM(B7:B9)</f>
        <v>0</v>
      </c>
      <c r="C10" s="28">
        <f t="shared" ref="C10:F10" si="0">SUM(C7:C9)</f>
        <v>0</v>
      </c>
      <c r="D10" s="28">
        <f t="shared" si="0"/>
        <v>0</v>
      </c>
      <c r="E10" s="28">
        <f t="shared" si="0"/>
        <v>0</v>
      </c>
      <c r="F10" s="28">
        <f t="shared" si="0"/>
        <v>0</v>
      </c>
      <c r="G10" s="56"/>
    </row>
  </sheetData>
  <sheetProtection algorithmName="SHA-512" hashValue="CmrO5vOOY5mzwn45O156mySOUV3q6k+XnPJniGQ8aOQBXoUhd/q3iJcMixRt0fi+gtq+E9yw2CHrImyKf4v1Tg==" saltValue="Es1lxrKimYr6EOU5azguKw==" spinCount="100000" sheet="1" objects="1" scenarios="1"/>
  <protectedRanges>
    <protectedRange sqref="B9:F9" name="Tabel 6a_1"/>
  </protectedRanges>
  <mergeCells count="4">
    <mergeCell ref="A4:A5"/>
    <mergeCell ref="B4:B5"/>
    <mergeCell ref="C4:C5"/>
    <mergeCell ref="D4:F4"/>
  </mergeCells>
  <dataValidations count="1">
    <dataValidation type="decimal" operator="greaterThanOrEqual" allowBlank="1" showDropDown="1" showInputMessage="1" showErrorMessage="1" prompt="Input yang dimasukkan harus dalam bentuk angka" sqref="B9:F9" xr:uid="{2F87C963-CA11-46C2-A8A2-0962E1BFDC84}">
      <formula1>0</formula1>
    </dataValidation>
  </dataValidations>
  <hyperlinks>
    <hyperlink ref="G1" location="'Daftar Tabel'!A1" display="&lt;&lt;&lt; Daftar Tabel"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G17"/>
  <sheetViews>
    <sheetView workbookViewId="0">
      <pane xSplit="1" ySplit="6" topLeftCell="B7" activePane="bottomRight" state="frozen"/>
      <selection activeCell="L28" sqref="L28"/>
      <selection pane="topRight" activeCell="L28" sqref="L28"/>
      <selection pane="bottomLeft" activeCell="L28" sqref="L28"/>
      <selection pane="bottomRight" activeCell="M32" sqref="M32"/>
    </sheetView>
  </sheetViews>
  <sheetFormatPr defaultColWidth="8.85546875" defaultRowHeight="15"/>
  <cols>
    <col min="1" max="1" width="9" style="3" customWidth="1"/>
    <col min="2" max="3" width="12.5703125" style="3" customWidth="1"/>
    <col min="4" max="6" width="17.85546875" style="3" customWidth="1"/>
    <col min="7" max="7" width="14.5703125" style="3" bestFit="1" customWidth="1"/>
    <col min="8" max="16384" width="8.85546875" style="3"/>
  </cols>
  <sheetData>
    <row r="1" spans="1:7">
      <c r="A1" s="31" t="s">
        <v>225</v>
      </c>
      <c r="G1" s="20" t="s">
        <v>14</v>
      </c>
    </row>
    <row r="2" spans="1:7">
      <c r="A2" s="31"/>
    </row>
    <row r="3" spans="1:7">
      <c r="A3" s="39" t="s">
        <v>197</v>
      </c>
    </row>
    <row r="4" spans="1:7" ht="45.6" customHeight="1">
      <c r="A4" s="532" t="s">
        <v>185</v>
      </c>
      <c r="B4" s="532" t="s">
        <v>186</v>
      </c>
      <c r="C4" s="532" t="s">
        <v>215</v>
      </c>
      <c r="D4" s="532" t="s">
        <v>350</v>
      </c>
      <c r="E4" s="532"/>
      <c r="F4" s="532"/>
    </row>
    <row r="5" spans="1:7" ht="38.25">
      <c r="A5" s="532"/>
      <c r="B5" s="532"/>
      <c r="C5" s="532"/>
      <c r="D5" s="24" t="s">
        <v>226</v>
      </c>
      <c r="E5" s="24" t="s">
        <v>227</v>
      </c>
      <c r="F5" s="24" t="s">
        <v>228</v>
      </c>
    </row>
    <row r="6" spans="1:7">
      <c r="A6" s="25">
        <v>1</v>
      </c>
      <c r="B6" s="25">
        <v>2</v>
      </c>
      <c r="C6" s="25">
        <v>3</v>
      </c>
      <c r="D6" s="25">
        <v>4</v>
      </c>
      <c r="E6" s="25">
        <v>5</v>
      </c>
      <c r="F6" s="25">
        <v>6</v>
      </c>
    </row>
    <row r="7" spans="1:7">
      <c r="A7" s="27" t="s">
        <v>37</v>
      </c>
      <c r="B7" s="443"/>
      <c r="C7" s="443"/>
      <c r="D7" s="443"/>
      <c r="E7" s="443"/>
      <c r="F7" s="443"/>
    </row>
    <row r="8" spans="1:7">
      <c r="A8" s="27" t="s">
        <v>38</v>
      </c>
      <c r="B8" s="443"/>
      <c r="C8" s="443"/>
      <c r="D8" s="443"/>
      <c r="E8" s="443"/>
      <c r="F8" s="443"/>
    </row>
    <row r="9" spans="1:7">
      <c r="A9" s="27" t="s">
        <v>39</v>
      </c>
      <c r="B9" s="323"/>
      <c r="C9" s="323"/>
      <c r="D9" s="323"/>
      <c r="E9" s="323"/>
      <c r="F9" s="323"/>
    </row>
    <row r="10" spans="1:7">
      <c r="A10" s="28" t="s">
        <v>41</v>
      </c>
      <c r="B10" s="28">
        <f>SUM(B7:B9)</f>
        <v>0</v>
      </c>
      <c r="C10" s="28">
        <f t="shared" ref="C10:F10" si="0">SUM(C7:C9)</f>
        <v>0</v>
      </c>
      <c r="D10" s="28">
        <f t="shared" si="0"/>
        <v>0</v>
      </c>
      <c r="E10" s="28">
        <f t="shared" si="0"/>
        <v>0</v>
      </c>
      <c r="F10" s="28">
        <f t="shared" si="0"/>
        <v>0</v>
      </c>
    </row>
    <row r="11" spans="1:7">
      <c r="A11" s="55"/>
      <c r="B11" s="56"/>
      <c r="C11" s="55"/>
      <c r="D11" s="55"/>
      <c r="E11" s="55"/>
      <c r="F11" s="55"/>
    </row>
    <row r="12" spans="1:7">
      <c r="A12" s="34"/>
    </row>
    <row r="14" spans="1:7">
      <c r="A14" s="50"/>
    </row>
    <row r="15" spans="1:7">
      <c r="A15" s="50"/>
    </row>
    <row r="16" spans="1:7">
      <c r="A16" s="50"/>
    </row>
    <row r="17" spans="1:1">
      <c r="A17" s="50"/>
    </row>
  </sheetData>
  <sheetProtection algorithmName="SHA-512" hashValue="ppjwsX64xPrzFzx71oFvTxpi6OUfTTqZACjdIfVWY3w+DkE2OLj3bRoJFtyZLBYwHAsQBUGMYrHvFTAQHSeEPA==" saltValue="UuNwAkG4YrqhB3/IpY2W4w==" spinCount="100000" sheet="1" objects="1" scenarios="1"/>
  <protectedRanges>
    <protectedRange sqref="B9:F9" name="Tabel 6a_1"/>
  </protectedRanges>
  <mergeCells count="4">
    <mergeCell ref="A4:A5"/>
    <mergeCell ref="B4:B5"/>
    <mergeCell ref="C4:C5"/>
    <mergeCell ref="D4:F4"/>
  </mergeCells>
  <dataValidations count="1">
    <dataValidation type="decimal" operator="greaterThanOrEqual" allowBlank="1" showDropDown="1" showInputMessage="1" showErrorMessage="1" prompt="Input yang dimasukkan harus dalam bentuk angka" sqref="B9:F9" xr:uid="{337A85E7-6F2B-4E6D-998B-8314A0268C62}">
      <formula1>0</formula1>
    </dataValidation>
  </dataValidations>
  <hyperlinks>
    <hyperlink ref="G1" location="'Daftar Tabel'!A1" display="&lt;&lt;&lt; Daftar Tabel"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D10"/>
  <sheetViews>
    <sheetView workbookViewId="0">
      <pane xSplit="1" ySplit="6" topLeftCell="B7" activePane="bottomRight" state="frozen"/>
      <selection activeCell="O19" sqref="O19"/>
      <selection pane="topRight" activeCell="O19" sqref="O19"/>
      <selection pane="bottomLeft" activeCell="O19" sqref="O19"/>
      <selection pane="bottomRight" activeCell="J15" sqref="J15"/>
    </sheetView>
  </sheetViews>
  <sheetFormatPr defaultColWidth="8.85546875" defaultRowHeight="15"/>
  <cols>
    <col min="1" max="3" width="18.5703125" style="3" customWidth="1"/>
    <col min="4" max="4" width="14.5703125" style="3" bestFit="1" customWidth="1"/>
    <col min="5" max="16384" width="8.85546875" style="3"/>
  </cols>
  <sheetData>
    <row r="1" spans="1:4">
      <c r="A1" s="31" t="s">
        <v>229</v>
      </c>
      <c r="D1" s="20" t="s">
        <v>14</v>
      </c>
    </row>
    <row r="2" spans="1:4">
      <c r="A2" s="31"/>
    </row>
    <row r="3" spans="1:4">
      <c r="A3" s="43" t="s">
        <v>221</v>
      </c>
    </row>
    <row r="4" spans="1:4" ht="24.6" customHeight="1">
      <c r="A4" s="532" t="s">
        <v>185</v>
      </c>
      <c r="B4" s="532" t="s">
        <v>186</v>
      </c>
      <c r="C4" s="532" t="s">
        <v>230</v>
      </c>
    </row>
    <row r="5" spans="1:4" ht="24.6" customHeight="1">
      <c r="A5" s="532"/>
      <c r="B5" s="532"/>
      <c r="C5" s="532"/>
    </row>
    <row r="6" spans="1:4">
      <c r="A6" s="25">
        <v>1</v>
      </c>
      <c r="B6" s="25">
        <v>2</v>
      </c>
      <c r="C6" s="25">
        <v>3</v>
      </c>
    </row>
    <row r="7" spans="1:4">
      <c r="A7" s="27" t="s">
        <v>37</v>
      </c>
      <c r="B7" s="53"/>
      <c r="C7" s="53"/>
    </row>
    <row r="8" spans="1:4">
      <c r="A8" s="27" t="s">
        <v>38</v>
      </c>
      <c r="B8" s="53"/>
      <c r="C8" s="53"/>
    </row>
    <row r="9" spans="1:4">
      <c r="A9" s="444" t="s">
        <v>39</v>
      </c>
      <c r="B9" s="445"/>
      <c r="C9" s="445"/>
    </row>
    <row r="10" spans="1:4">
      <c r="A10" s="28" t="s">
        <v>41</v>
      </c>
      <c r="B10" s="28">
        <f>SUM(B7:B9)</f>
        <v>0</v>
      </c>
      <c r="C10" s="28">
        <f>SUM(C7:C9)</f>
        <v>0</v>
      </c>
    </row>
  </sheetData>
  <sheetProtection algorithmName="SHA-512" hashValue="3trK3oBC39rhsqVcsUPLm2JQ26xAkQQEpg9UyYkoOU4+TKjwDVgo13RTQ90Wc3JGN8F2q/FYEDuc9LLrJ0s15w==" saltValue="c6XtVovy5LV54eaGZas9Jw==" spinCount="100000" sheet="1" objects="1" scenarios="1"/>
  <protectedRanges>
    <protectedRange sqref="B9:C9" name="Tabel 6a"/>
  </protectedRanges>
  <mergeCells count="3">
    <mergeCell ref="A4:A5"/>
    <mergeCell ref="B4:B5"/>
    <mergeCell ref="C4:C5"/>
  </mergeCells>
  <dataValidations count="1">
    <dataValidation type="decimal" operator="greaterThanOrEqual" allowBlank="1" showDropDown="1" showInputMessage="1" showErrorMessage="1" prompt="Input yang dimasukkan harus dalam bentuk angka" sqref="B9:C9" xr:uid="{A0B329A6-6E7A-4370-B7F5-18052CC75362}">
      <formula1>0</formula1>
    </dataValidation>
  </dataValidations>
  <hyperlinks>
    <hyperlink ref="D1" location="'Daftar Tabel'!A1" display="&lt;&lt;&lt; Daftar Tabel"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311"/>
  <sheetViews>
    <sheetView zoomScale="85" zoomScaleNormal="85" workbookViewId="0">
      <pane ySplit="11" topLeftCell="A295" activePane="bottomLeft" state="frozen"/>
      <selection activeCell="O19" sqref="O19"/>
      <selection pane="bottomLeft" activeCell="H314" sqref="H314"/>
    </sheetView>
  </sheetViews>
  <sheetFormatPr defaultColWidth="8.85546875" defaultRowHeight="15"/>
  <cols>
    <col min="1" max="1" width="5.85546875" style="3" customWidth="1"/>
    <col min="2" max="2" width="26.140625" style="3" customWidth="1"/>
    <col min="3" max="5" width="8.85546875" style="3"/>
    <col min="6" max="6" width="44.5703125" style="3" customWidth="1"/>
    <col min="7" max="7" width="48.5703125" style="3" customWidth="1"/>
    <col min="8" max="8" width="27.5703125" style="309" customWidth="1"/>
    <col min="9" max="9" width="53.42578125" style="3" customWidth="1"/>
    <col min="10" max="11" width="14.5703125" style="3" bestFit="1" customWidth="1"/>
    <col min="12" max="13" width="8.85546875" style="3"/>
    <col min="14" max="14" width="20.5703125" style="3" customWidth="1"/>
    <col min="15" max="16384" width="8.85546875" style="3"/>
  </cols>
  <sheetData>
    <row r="1" spans="1:15">
      <c r="A1" s="3" t="s">
        <v>13</v>
      </c>
      <c r="K1" s="20" t="s">
        <v>14</v>
      </c>
    </row>
    <row r="3" spans="1:15">
      <c r="A3" s="3" t="s">
        <v>333</v>
      </c>
    </row>
    <row r="4" spans="1:15" hidden="1"/>
    <row r="5" spans="1:15" hidden="1">
      <c r="B5" s="3" t="s">
        <v>15</v>
      </c>
      <c r="F5" s="72" t="s">
        <v>1127</v>
      </c>
    </row>
    <row r="6" spans="1:15" hidden="1">
      <c r="F6" s="72" t="s">
        <v>1128</v>
      </c>
    </row>
    <row r="7" spans="1:15" hidden="1">
      <c r="B7" s="3" t="s">
        <v>16</v>
      </c>
      <c r="F7" s="72" t="s">
        <v>1129</v>
      </c>
    </row>
    <row r="8" spans="1:15" hidden="1">
      <c r="F8" s="72" t="s">
        <v>1130</v>
      </c>
    </row>
    <row r="9" spans="1:15" ht="26.25" customHeight="1">
      <c r="A9" s="472" t="s">
        <v>17</v>
      </c>
      <c r="B9" s="472" t="s">
        <v>18</v>
      </c>
      <c r="C9" s="472" t="s">
        <v>19</v>
      </c>
      <c r="D9" s="472"/>
      <c r="E9" s="472"/>
      <c r="F9" s="472" t="s">
        <v>20</v>
      </c>
      <c r="G9" s="472" t="s">
        <v>1070</v>
      </c>
      <c r="H9" s="472" t="s">
        <v>21</v>
      </c>
      <c r="I9" s="472" t="s">
        <v>22</v>
      </c>
      <c r="J9" s="472" t="s">
        <v>23</v>
      </c>
    </row>
    <row r="10" spans="1:15" ht="41.25" customHeight="1">
      <c r="A10" s="472"/>
      <c r="B10" s="472"/>
      <c r="C10" s="21" t="s">
        <v>24</v>
      </c>
      <c r="D10" s="21" t="s">
        <v>25</v>
      </c>
      <c r="E10" s="21" t="s">
        <v>26</v>
      </c>
      <c r="F10" s="472"/>
      <c r="G10" s="472"/>
      <c r="H10" s="472"/>
      <c r="I10" s="472"/>
      <c r="J10" s="472"/>
    </row>
    <row r="11" spans="1:15">
      <c r="A11" s="22">
        <v>1</v>
      </c>
      <c r="B11" s="22">
        <v>2</v>
      </c>
      <c r="C11" s="22">
        <v>3</v>
      </c>
      <c r="D11" s="22">
        <v>4</v>
      </c>
      <c r="E11" s="22">
        <v>5</v>
      </c>
      <c r="F11" s="22">
        <v>6</v>
      </c>
      <c r="G11" s="22">
        <v>7</v>
      </c>
      <c r="H11" s="310">
        <v>8</v>
      </c>
      <c r="I11" s="22">
        <v>9</v>
      </c>
      <c r="J11" s="22">
        <v>10</v>
      </c>
    </row>
    <row r="12" spans="1:15" s="98" customFormat="1" ht="29.25" customHeight="1">
      <c r="A12" s="306">
        <v>1</v>
      </c>
      <c r="B12" s="307"/>
      <c r="C12" s="290"/>
      <c r="D12" s="290"/>
      <c r="E12" s="290"/>
      <c r="F12" s="307"/>
      <c r="G12" s="307"/>
      <c r="H12" s="433"/>
      <c r="I12" s="307"/>
      <c r="J12" s="323"/>
      <c r="L12" s="469" t="s">
        <v>1063</v>
      </c>
      <c r="M12" s="470"/>
      <c r="N12" s="470"/>
      <c r="O12" s="470"/>
    </row>
    <row r="13" spans="1:15" s="98" customFormat="1" ht="29.25" customHeight="1">
      <c r="A13" s="306">
        <v>2</v>
      </c>
      <c r="B13" s="307"/>
      <c r="C13" s="290"/>
      <c r="D13" s="290"/>
      <c r="E13" s="290"/>
      <c r="F13" s="307"/>
      <c r="G13" s="307"/>
      <c r="H13" s="307"/>
      <c r="I13" s="307"/>
      <c r="J13" s="323"/>
      <c r="L13" s="471" t="s">
        <v>1064</v>
      </c>
      <c r="M13" s="471"/>
      <c r="N13" s="471"/>
      <c r="O13" s="448">
        <f>SUM(O16,O18,O20)</f>
        <v>0</v>
      </c>
    </row>
    <row r="14" spans="1:15" s="98" customFormat="1" ht="29.25" customHeight="1">
      <c r="A14" s="306">
        <v>3</v>
      </c>
      <c r="B14" s="307"/>
      <c r="C14" s="290"/>
      <c r="D14" s="290"/>
      <c r="E14" s="290"/>
      <c r="F14" s="307"/>
      <c r="G14" s="307"/>
      <c r="H14" s="307"/>
      <c r="I14" s="307"/>
      <c r="J14" s="323"/>
      <c r="L14" s="243"/>
      <c r="M14" s="243"/>
      <c r="N14" s="243"/>
      <c r="O14" s="449"/>
    </row>
    <row r="15" spans="1:15" s="98" customFormat="1" ht="29.25" customHeight="1">
      <c r="A15" s="306">
        <v>4</v>
      </c>
      <c r="B15" s="307"/>
      <c r="C15" s="290"/>
      <c r="D15" s="290"/>
      <c r="E15" s="290"/>
      <c r="F15" s="307"/>
      <c r="G15" s="307"/>
      <c r="H15" s="307"/>
      <c r="I15" s="307"/>
      <c r="J15" s="323"/>
      <c r="L15" s="450"/>
      <c r="M15" s="450"/>
      <c r="N15" s="450"/>
      <c r="O15" s="451"/>
    </row>
    <row r="16" spans="1:15" s="98" customFormat="1" ht="29.25" customHeight="1">
      <c r="A16" s="306">
        <v>5</v>
      </c>
      <c r="B16" s="307"/>
      <c r="C16" s="290"/>
      <c r="D16" s="290"/>
      <c r="E16" s="290"/>
      <c r="F16" s="307"/>
      <c r="G16" s="307"/>
      <c r="H16" s="307"/>
      <c r="I16" s="307"/>
      <c r="J16" s="323"/>
      <c r="L16" s="468" t="s">
        <v>1065</v>
      </c>
      <c r="M16" s="468"/>
      <c r="N16" s="468"/>
      <c r="O16" s="451">
        <f>COUNTIFS(B12:B992,"&lt;&gt;",C12:C992,"&lt;&gt;",C12:C992,"V")</f>
        <v>0</v>
      </c>
    </row>
    <row r="17" spans="1:15" s="98" customFormat="1" ht="29.25" customHeight="1">
      <c r="A17" s="306">
        <v>6</v>
      </c>
      <c r="B17" s="307"/>
      <c r="C17" s="290"/>
      <c r="D17" s="290"/>
      <c r="E17" s="290"/>
      <c r="F17" s="307"/>
      <c r="G17" s="307"/>
      <c r="H17" s="307"/>
      <c r="I17" s="307"/>
      <c r="J17" s="323"/>
      <c r="L17" s="452"/>
      <c r="M17" s="452"/>
      <c r="N17" s="452"/>
      <c r="O17" s="449"/>
    </row>
    <row r="18" spans="1:15" s="98" customFormat="1" ht="29.25" customHeight="1">
      <c r="A18" s="306">
        <v>7</v>
      </c>
      <c r="B18" s="307"/>
      <c r="C18" s="290"/>
      <c r="D18" s="290"/>
      <c r="E18" s="290"/>
      <c r="F18" s="307"/>
      <c r="G18" s="307"/>
      <c r="H18" s="307"/>
      <c r="I18" s="307"/>
      <c r="J18" s="323"/>
      <c r="L18" s="468" t="s">
        <v>1066</v>
      </c>
      <c r="M18" s="468"/>
      <c r="N18" s="468"/>
      <c r="O18" s="451">
        <f>COUNTIFS(B12:B992,"&lt;&gt;",D12:D992,"&lt;&gt;",D12:D992,"V")</f>
        <v>0</v>
      </c>
    </row>
    <row r="19" spans="1:15" s="98" customFormat="1" ht="29.25" customHeight="1">
      <c r="A19" s="306">
        <v>8</v>
      </c>
      <c r="B19" s="307"/>
      <c r="C19" s="290"/>
      <c r="D19" s="290"/>
      <c r="E19" s="290"/>
      <c r="F19" s="307"/>
      <c r="G19" s="307"/>
      <c r="H19" s="307"/>
      <c r="I19" s="307"/>
      <c r="J19" s="323"/>
      <c r="L19" s="452"/>
      <c r="M19" s="452"/>
      <c r="N19" s="452"/>
      <c r="O19" s="449"/>
    </row>
    <row r="20" spans="1:15" s="98" customFormat="1" ht="29.25" customHeight="1">
      <c r="A20" s="306">
        <v>9</v>
      </c>
      <c r="B20" s="307"/>
      <c r="C20" s="290"/>
      <c r="D20" s="290"/>
      <c r="E20" s="290"/>
      <c r="F20" s="307"/>
      <c r="G20" s="307"/>
      <c r="H20" s="307"/>
      <c r="I20" s="307"/>
      <c r="J20" s="323"/>
      <c r="L20" s="468" t="s">
        <v>1067</v>
      </c>
      <c r="M20" s="468"/>
      <c r="N20" s="468"/>
      <c r="O20" s="451">
        <f>COUNTIFS(B12:B992,"&lt;&gt;",E12:E992,"&lt;&gt;",E12:E992,"V")</f>
        <v>0</v>
      </c>
    </row>
    <row r="21" spans="1:15" s="98" customFormat="1" ht="29.25" customHeight="1">
      <c r="A21" s="306">
        <v>10</v>
      </c>
      <c r="B21" s="307"/>
      <c r="C21" s="290"/>
      <c r="D21" s="290"/>
      <c r="E21" s="290"/>
      <c r="F21" s="307"/>
      <c r="G21" s="307"/>
      <c r="H21" s="307"/>
      <c r="I21" s="307"/>
      <c r="J21" s="323"/>
      <c r="K21" s="450"/>
    </row>
    <row r="22" spans="1:15" s="98" customFormat="1" ht="29.25" customHeight="1">
      <c r="A22" s="306">
        <v>11</v>
      </c>
      <c r="B22" s="307"/>
      <c r="C22" s="290"/>
      <c r="D22" s="290"/>
      <c r="E22" s="290"/>
      <c r="F22" s="307"/>
      <c r="G22" s="307"/>
      <c r="H22" s="307"/>
      <c r="I22" s="307"/>
      <c r="J22" s="323"/>
    </row>
    <row r="23" spans="1:15" s="98" customFormat="1" ht="29.25" customHeight="1">
      <c r="A23" s="306">
        <v>12</v>
      </c>
      <c r="B23" s="307"/>
      <c r="C23" s="290"/>
      <c r="D23" s="290"/>
      <c r="E23" s="290"/>
      <c r="F23" s="307"/>
      <c r="G23" s="307"/>
      <c r="H23" s="307"/>
      <c r="I23" s="307"/>
      <c r="J23" s="323"/>
    </row>
    <row r="24" spans="1:15" s="98" customFormat="1" ht="29.25" customHeight="1">
      <c r="A24" s="306">
        <v>13</v>
      </c>
      <c r="B24" s="307"/>
      <c r="C24" s="290"/>
      <c r="D24" s="290"/>
      <c r="E24" s="290"/>
      <c r="F24" s="307"/>
      <c r="G24" s="307"/>
      <c r="H24" s="307"/>
      <c r="I24" s="307"/>
      <c r="J24" s="323"/>
    </row>
    <row r="25" spans="1:15" s="98" customFormat="1" ht="29.25" customHeight="1">
      <c r="A25" s="306">
        <v>14</v>
      </c>
      <c r="B25" s="307"/>
      <c r="C25" s="290"/>
      <c r="D25" s="290"/>
      <c r="E25" s="290"/>
      <c r="F25" s="307"/>
      <c r="G25" s="307"/>
      <c r="H25" s="307"/>
      <c r="I25" s="307"/>
      <c r="J25" s="323"/>
    </row>
    <row r="26" spans="1:15" s="98" customFormat="1" ht="29.25" customHeight="1">
      <c r="A26" s="306">
        <v>15</v>
      </c>
      <c r="B26" s="307"/>
      <c r="C26" s="290"/>
      <c r="D26" s="290"/>
      <c r="E26" s="290"/>
      <c r="F26" s="307"/>
      <c r="G26" s="307"/>
      <c r="H26" s="307"/>
      <c r="I26" s="307"/>
      <c r="J26" s="323"/>
    </row>
    <row r="27" spans="1:15" s="98" customFormat="1" ht="29.25" customHeight="1">
      <c r="A27" s="306">
        <v>16</v>
      </c>
      <c r="B27" s="307"/>
      <c r="C27" s="290"/>
      <c r="D27" s="290"/>
      <c r="E27" s="290"/>
      <c r="F27" s="307"/>
      <c r="G27" s="307"/>
      <c r="H27" s="307"/>
      <c r="I27" s="307"/>
      <c r="J27" s="323"/>
    </row>
    <row r="28" spans="1:15" s="98" customFormat="1" ht="29.25" customHeight="1">
      <c r="A28" s="306">
        <v>17</v>
      </c>
      <c r="B28" s="307"/>
      <c r="C28" s="290"/>
      <c r="D28" s="290"/>
      <c r="E28" s="290"/>
      <c r="F28" s="307"/>
      <c r="G28" s="307"/>
      <c r="H28" s="307"/>
      <c r="I28" s="307"/>
      <c r="J28" s="323"/>
    </row>
    <row r="29" spans="1:15" s="98" customFormat="1" ht="29.25" customHeight="1">
      <c r="A29" s="306">
        <v>18</v>
      </c>
      <c r="B29" s="307"/>
      <c r="C29" s="290"/>
      <c r="D29" s="290"/>
      <c r="E29" s="290"/>
      <c r="F29" s="307"/>
      <c r="G29" s="307"/>
      <c r="H29" s="307"/>
      <c r="I29" s="307"/>
      <c r="J29" s="323"/>
    </row>
    <row r="30" spans="1:15" s="98" customFormat="1" ht="29.25" customHeight="1">
      <c r="A30" s="306">
        <v>19</v>
      </c>
      <c r="B30" s="307"/>
      <c r="C30" s="290"/>
      <c r="D30" s="290"/>
      <c r="E30" s="290"/>
      <c r="F30" s="307"/>
      <c r="G30" s="307"/>
      <c r="H30" s="307"/>
      <c r="I30" s="307"/>
      <c r="J30" s="323"/>
    </row>
    <row r="31" spans="1:15" s="98" customFormat="1" ht="29.25" customHeight="1">
      <c r="A31" s="306">
        <v>20</v>
      </c>
      <c r="B31" s="307"/>
      <c r="C31" s="290"/>
      <c r="D31" s="290"/>
      <c r="E31" s="290"/>
      <c r="F31" s="307"/>
      <c r="G31" s="307"/>
      <c r="H31" s="307"/>
      <c r="I31" s="307"/>
      <c r="J31" s="323"/>
    </row>
    <row r="32" spans="1:15" s="98" customFormat="1" ht="29.25" customHeight="1">
      <c r="A32" s="306">
        <v>21</v>
      </c>
      <c r="B32" s="307"/>
      <c r="C32" s="290"/>
      <c r="D32" s="290"/>
      <c r="E32" s="290"/>
      <c r="F32" s="307"/>
      <c r="G32" s="307"/>
      <c r="H32" s="307"/>
      <c r="I32" s="307"/>
      <c r="J32" s="323"/>
    </row>
    <row r="33" spans="1:10" s="98" customFormat="1" ht="29.25" customHeight="1">
      <c r="A33" s="306">
        <v>22</v>
      </c>
      <c r="B33" s="307"/>
      <c r="C33" s="290"/>
      <c r="D33" s="290"/>
      <c r="E33" s="290"/>
      <c r="F33" s="307"/>
      <c r="G33" s="307"/>
      <c r="H33" s="307"/>
      <c r="I33" s="307"/>
      <c r="J33" s="323"/>
    </row>
    <row r="34" spans="1:10" s="98" customFormat="1" ht="29.25" customHeight="1">
      <c r="A34" s="306">
        <v>23</v>
      </c>
      <c r="B34" s="307"/>
      <c r="C34" s="290"/>
      <c r="D34" s="290"/>
      <c r="E34" s="290"/>
      <c r="F34" s="307"/>
      <c r="G34" s="307"/>
      <c r="H34" s="307"/>
      <c r="I34" s="307"/>
      <c r="J34" s="323"/>
    </row>
    <row r="35" spans="1:10" s="98" customFormat="1" ht="29.25" customHeight="1">
      <c r="A35" s="306">
        <v>24</v>
      </c>
      <c r="B35" s="307"/>
      <c r="C35" s="290"/>
      <c r="D35" s="290"/>
      <c r="E35" s="290"/>
      <c r="F35" s="307"/>
      <c r="G35" s="307"/>
      <c r="H35" s="307"/>
      <c r="I35" s="307"/>
      <c r="J35" s="323"/>
    </row>
    <row r="36" spans="1:10" s="98" customFormat="1" ht="29.25" customHeight="1">
      <c r="A36" s="306">
        <v>25</v>
      </c>
      <c r="B36" s="307"/>
      <c r="C36" s="290"/>
      <c r="D36" s="290"/>
      <c r="E36" s="290"/>
      <c r="F36" s="307"/>
      <c r="G36" s="307"/>
      <c r="H36" s="307"/>
      <c r="I36" s="307"/>
      <c r="J36" s="323"/>
    </row>
    <row r="37" spans="1:10" s="98" customFormat="1" ht="29.25" customHeight="1">
      <c r="A37" s="306">
        <v>26</v>
      </c>
      <c r="B37" s="307"/>
      <c r="C37" s="290"/>
      <c r="D37" s="290"/>
      <c r="E37" s="290"/>
      <c r="F37" s="307"/>
      <c r="G37" s="307"/>
      <c r="H37" s="307"/>
      <c r="I37" s="307"/>
      <c r="J37" s="323"/>
    </row>
    <row r="38" spans="1:10" s="98" customFormat="1" ht="29.25" customHeight="1">
      <c r="A38" s="306">
        <v>27</v>
      </c>
      <c r="B38" s="307"/>
      <c r="C38" s="290"/>
      <c r="D38" s="290"/>
      <c r="E38" s="290"/>
      <c r="F38" s="307"/>
      <c r="G38" s="307"/>
      <c r="H38" s="307"/>
      <c r="I38" s="307"/>
      <c r="J38" s="323"/>
    </row>
    <row r="39" spans="1:10" s="98" customFormat="1" ht="29.25" customHeight="1">
      <c r="A39" s="306">
        <v>28</v>
      </c>
      <c r="B39" s="307"/>
      <c r="C39" s="290"/>
      <c r="D39" s="290"/>
      <c r="E39" s="290"/>
      <c r="F39" s="307"/>
      <c r="G39" s="307"/>
      <c r="H39" s="307"/>
      <c r="I39" s="307"/>
      <c r="J39" s="323"/>
    </row>
    <row r="40" spans="1:10" s="98" customFormat="1" ht="29.25" customHeight="1">
      <c r="A40" s="306">
        <v>29</v>
      </c>
      <c r="B40" s="307"/>
      <c r="C40" s="290"/>
      <c r="D40" s="290"/>
      <c r="E40" s="290"/>
      <c r="F40" s="307"/>
      <c r="G40" s="307"/>
      <c r="H40" s="307"/>
      <c r="I40" s="307"/>
      <c r="J40" s="323"/>
    </row>
    <row r="41" spans="1:10" s="98" customFormat="1" ht="29.25" customHeight="1">
      <c r="A41" s="306">
        <v>30</v>
      </c>
      <c r="B41" s="307"/>
      <c r="C41" s="290"/>
      <c r="D41" s="290"/>
      <c r="E41" s="290"/>
      <c r="F41" s="307"/>
      <c r="G41" s="307"/>
      <c r="H41" s="307"/>
      <c r="I41" s="307"/>
      <c r="J41" s="323"/>
    </row>
    <row r="42" spans="1:10" s="98" customFormat="1" ht="29.25" customHeight="1">
      <c r="A42" s="306">
        <v>31</v>
      </c>
      <c r="B42" s="307"/>
      <c r="C42" s="290"/>
      <c r="D42" s="290"/>
      <c r="E42" s="290"/>
      <c r="F42" s="307"/>
      <c r="G42" s="307"/>
      <c r="H42" s="307"/>
      <c r="I42" s="307"/>
      <c r="J42" s="323"/>
    </row>
    <row r="43" spans="1:10" s="98" customFormat="1" ht="29.25" customHeight="1">
      <c r="A43" s="306">
        <v>32</v>
      </c>
      <c r="B43" s="307"/>
      <c r="C43" s="290"/>
      <c r="D43" s="290"/>
      <c r="E43" s="290"/>
      <c r="F43" s="307"/>
      <c r="G43" s="307"/>
      <c r="H43" s="307"/>
      <c r="I43" s="307"/>
      <c r="J43" s="323"/>
    </row>
    <row r="44" spans="1:10" s="98" customFormat="1" ht="29.25" customHeight="1">
      <c r="A44" s="306">
        <v>33</v>
      </c>
      <c r="B44" s="307"/>
      <c r="C44" s="290"/>
      <c r="D44" s="290"/>
      <c r="E44" s="290"/>
      <c r="F44" s="307"/>
      <c r="G44" s="307"/>
      <c r="H44" s="307"/>
      <c r="I44" s="307"/>
      <c r="J44" s="323"/>
    </row>
    <row r="45" spans="1:10" s="98" customFormat="1" ht="29.25" customHeight="1">
      <c r="A45" s="306">
        <v>34</v>
      </c>
      <c r="B45" s="307"/>
      <c r="C45" s="290"/>
      <c r="D45" s="290"/>
      <c r="E45" s="290"/>
      <c r="F45" s="307"/>
      <c r="G45" s="307"/>
      <c r="H45" s="307"/>
      <c r="I45" s="307"/>
      <c r="J45" s="323"/>
    </row>
    <row r="46" spans="1:10" s="98" customFormat="1" ht="29.25" customHeight="1">
      <c r="A46" s="306">
        <v>35</v>
      </c>
      <c r="B46" s="307"/>
      <c r="C46" s="290"/>
      <c r="D46" s="290"/>
      <c r="E46" s="290"/>
      <c r="F46" s="307"/>
      <c r="G46" s="307"/>
      <c r="H46" s="307"/>
      <c r="I46" s="307"/>
      <c r="J46" s="323"/>
    </row>
    <row r="47" spans="1:10" s="98" customFormat="1" ht="29.25" customHeight="1">
      <c r="A47" s="306">
        <v>36</v>
      </c>
      <c r="B47" s="307"/>
      <c r="C47" s="290"/>
      <c r="D47" s="290"/>
      <c r="E47" s="290"/>
      <c r="F47" s="307"/>
      <c r="G47" s="307"/>
      <c r="H47" s="307"/>
      <c r="I47" s="307"/>
      <c r="J47" s="323"/>
    </row>
    <row r="48" spans="1:10" s="98" customFormat="1" ht="29.25" customHeight="1">
      <c r="A48" s="306">
        <v>37</v>
      </c>
      <c r="B48" s="307"/>
      <c r="C48" s="290"/>
      <c r="D48" s="290"/>
      <c r="E48" s="290"/>
      <c r="F48" s="307"/>
      <c r="G48" s="307"/>
      <c r="H48" s="307"/>
      <c r="I48" s="307"/>
      <c r="J48" s="323"/>
    </row>
    <row r="49" spans="1:10" s="98" customFormat="1" ht="29.25" customHeight="1">
      <c r="A49" s="306">
        <v>38</v>
      </c>
      <c r="B49" s="307"/>
      <c r="C49" s="290"/>
      <c r="D49" s="290"/>
      <c r="E49" s="290"/>
      <c r="F49" s="307"/>
      <c r="G49" s="307"/>
      <c r="H49" s="307"/>
      <c r="I49" s="307"/>
      <c r="J49" s="323"/>
    </row>
    <row r="50" spans="1:10" s="98" customFormat="1" ht="29.25" customHeight="1">
      <c r="A50" s="306">
        <v>39</v>
      </c>
      <c r="B50" s="307"/>
      <c r="C50" s="290"/>
      <c r="D50" s="290"/>
      <c r="E50" s="290"/>
      <c r="F50" s="307"/>
      <c r="G50" s="307"/>
      <c r="H50" s="307"/>
      <c r="I50" s="307"/>
      <c r="J50" s="323"/>
    </row>
    <row r="51" spans="1:10" s="98" customFormat="1" ht="29.25" customHeight="1">
      <c r="A51" s="306">
        <v>40</v>
      </c>
      <c r="B51" s="307"/>
      <c r="C51" s="290"/>
      <c r="D51" s="290"/>
      <c r="E51" s="290"/>
      <c r="F51" s="307"/>
      <c r="G51" s="307"/>
      <c r="H51" s="307"/>
      <c r="I51" s="307"/>
      <c r="J51" s="323"/>
    </row>
    <row r="52" spans="1:10" s="98" customFormat="1" ht="29.25" customHeight="1">
      <c r="A52" s="306">
        <v>41</v>
      </c>
      <c r="B52" s="307"/>
      <c r="C52" s="290"/>
      <c r="D52" s="290"/>
      <c r="E52" s="290"/>
      <c r="F52" s="307"/>
      <c r="G52" s="307"/>
      <c r="H52" s="307"/>
      <c r="I52" s="307"/>
      <c r="J52" s="323"/>
    </row>
    <row r="53" spans="1:10" s="98" customFormat="1" ht="29.25" customHeight="1">
      <c r="A53" s="306">
        <v>42</v>
      </c>
      <c r="B53" s="307"/>
      <c r="C53" s="290"/>
      <c r="D53" s="290"/>
      <c r="E53" s="290"/>
      <c r="F53" s="307"/>
      <c r="G53" s="307"/>
      <c r="H53" s="307"/>
      <c r="I53" s="307"/>
      <c r="J53" s="323"/>
    </row>
    <row r="54" spans="1:10" s="98" customFormat="1" ht="29.25" customHeight="1">
      <c r="A54" s="306">
        <v>43</v>
      </c>
      <c r="B54" s="307"/>
      <c r="C54" s="290"/>
      <c r="D54" s="290"/>
      <c r="E54" s="290"/>
      <c r="F54" s="307"/>
      <c r="G54" s="307"/>
      <c r="H54" s="307"/>
      <c r="I54" s="307"/>
      <c r="J54" s="323"/>
    </row>
    <row r="55" spans="1:10" s="98" customFormat="1" ht="29.25" customHeight="1">
      <c r="A55" s="306">
        <v>44</v>
      </c>
      <c r="B55" s="307"/>
      <c r="C55" s="290"/>
      <c r="D55" s="290"/>
      <c r="E55" s="290"/>
      <c r="F55" s="307"/>
      <c r="G55" s="307"/>
      <c r="H55" s="307"/>
      <c r="I55" s="307"/>
      <c r="J55" s="323"/>
    </row>
    <row r="56" spans="1:10" s="98" customFormat="1" ht="29.25" customHeight="1">
      <c r="A56" s="306">
        <v>45</v>
      </c>
      <c r="B56" s="307"/>
      <c r="C56" s="290"/>
      <c r="D56" s="290"/>
      <c r="E56" s="290"/>
      <c r="F56" s="307"/>
      <c r="G56" s="307"/>
      <c r="H56" s="307"/>
      <c r="I56" s="307"/>
      <c r="J56" s="323"/>
    </row>
    <row r="57" spans="1:10" s="98" customFormat="1" ht="29.25" customHeight="1">
      <c r="A57" s="306">
        <v>46</v>
      </c>
      <c r="B57" s="307"/>
      <c r="C57" s="290"/>
      <c r="D57" s="290"/>
      <c r="E57" s="290"/>
      <c r="F57" s="307"/>
      <c r="G57" s="307"/>
      <c r="H57" s="307"/>
      <c r="I57" s="307"/>
      <c r="J57" s="323"/>
    </row>
    <row r="58" spans="1:10" s="98" customFormat="1" ht="29.25" customHeight="1">
      <c r="A58" s="306">
        <v>47</v>
      </c>
      <c r="B58" s="307"/>
      <c r="C58" s="290"/>
      <c r="D58" s="290"/>
      <c r="E58" s="290"/>
      <c r="F58" s="307"/>
      <c r="G58" s="307"/>
      <c r="H58" s="307"/>
      <c r="I58" s="307"/>
      <c r="J58" s="323"/>
    </row>
    <row r="59" spans="1:10" s="98" customFormat="1" ht="29.25" customHeight="1">
      <c r="A59" s="306">
        <v>48</v>
      </c>
      <c r="B59" s="307"/>
      <c r="C59" s="290"/>
      <c r="D59" s="290"/>
      <c r="E59" s="290"/>
      <c r="F59" s="307"/>
      <c r="G59" s="307"/>
      <c r="H59" s="307"/>
      <c r="I59" s="307"/>
      <c r="J59" s="323"/>
    </row>
    <row r="60" spans="1:10" s="98" customFormat="1" ht="29.25" customHeight="1">
      <c r="A60" s="306">
        <v>49</v>
      </c>
      <c r="B60" s="307"/>
      <c r="C60" s="290"/>
      <c r="D60" s="290"/>
      <c r="E60" s="290"/>
      <c r="F60" s="307"/>
      <c r="G60" s="307"/>
      <c r="H60" s="307"/>
      <c r="I60" s="307"/>
      <c r="J60" s="323"/>
    </row>
    <row r="61" spans="1:10" s="98" customFormat="1" ht="29.25" customHeight="1">
      <c r="A61" s="306">
        <v>50</v>
      </c>
      <c r="B61" s="307"/>
      <c r="C61" s="290"/>
      <c r="D61" s="290"/>
      <c r="E61" s="290"/>
      <c r="F61" s="307"/>
      <c r="G61" s="307"/>
      <c r="H61" s="307"/>
      <c r="I61" s="307"/>
      <c r="J61" s="323"/>
    </row>
    <row r="62" spans="1:10" s="98" customFormat="1" ht="29.25" customHeight="1">
      <c r="A62" s="306">
        <v>51</v>
      </c>
      <c r="B62" s="307"/>
      <c r="C62" s="290"/>
      <c r="D62" s="290"/>
      <c r="E62" s="290"/>
      <c r="F62" s="307"/>
      <c r="G62" s="307"/>
      <c r="H62" s="307"/>
      <c r="I62" s="307"/>
      <c r="J62" s="323"/>
    </row>
    <row r="63" spans="1:10" s="98" customFormat="1" ht="29.25" customHeight="1">
      <c r="A63" s="306">
        <v>52</v>
      </c>
      <c r="B63" s="307"/>
      <c r="C63" s="290"/>
      <c r="D63" s="290"/>
      <c r="E63" s="290"/>
      <c r="F63" s="307"/>
      <c r="G63" s="307"/>
      <c r="H63" s="307"/>
      <c r="I63" s="307"/>
      <c r="J63" s="323"/>
    </row>
    <row r="64" spans="1:10" s="98" customFormat="1" ht="29.25" customHeight="1">
      <c r="A64" s="306">
        <v>53</v>
      </c>
      <c r="B64" s="307"/>
      <c r="C64" s="290"/>
      <c r="D64" s="290"/>
      <c r="E64" s="290"/>
      <c r="F64" s="307"/>
      <c r="G64" s="307"/>
      <c r="H64" s="307"/>
      <c r="I64" s="307"/>
      <c r="J64" s="323"/>
    </row>
    <row r="65" spans="1:10" s="98" customFormat="1" ht="29.25" customHeight="1">
      <c r="A65" s="306">
        <v>54</v>
      </c>
      <c r="B65" s="307"/>
      <c r="C65" s="290"/>
      <c r="D65" s="290"/>
      <c r="E65" s="290"/>
      <c r="F65" s="307"/>
      <c r="G65" s="307"/>
      <c r="H65" s="307"/>
      <c r="I65" s="307"/>
      <c r="J65" s="323"/>
    </row>
    <row r="66" spans="1:10" s="98" customFormat="1" ht="29.25" customHeight="1">
      <c r="A66" s="306">
        <v>55</v>
      </c>
      <c r="B66" s="307"/>
      <c r="C66" s="290"/>
      <c r="D66" s="290"/>
      <c r="E66" s="290"/>
      <c r="F66" s="307"/>
      <c r="G66" s="307"/>
      <c r="H66" s="307"/>
      <c r="I66" s="307"/>
      <c r="J66" s="323"/>
    </row>
    <row r="67" spans="1:10" s="98" customFormat="1" ht="29.25" customHeight="1">
      <c r="A67" s="306">
        <v>56</v>
      </c>
      <c r="B67" s="307"/>
      <c r="C67" s="290"/>
      <c r="D67" s="290"/>
      <c r="E67" s="290"/>
      <c r="F67" s="307"/>
      <c r="G67" s="307"/>
      <c r="H67" s="307"/>
      <c r="I67" s="307"/>
      <c r="J67" s="323"/>
    </row>
    <row r="68" spans="1:10" s="98" customFormat="1" ht="29.25" customHeight="1">
      <c r="A68" s="306">
        <v>57</v>
      </c>
      <c r="B68" s="307"/>
      <c r="C68" s="290"/>
      <c r="D68" s="290"/>
      <c r="E68" s="290"/>
      <c r="F68" s="307"/>
      <c r="G68" s="307"/>
      <c r="H68" s="307"/>
      <c r="I68" s="307"/>
      <c r="J68" s="323"/>
    </row>
    <row r="69" spans="1:10" s="98" customFormat="1" ht="29.25" customHeight="1">
      <c r="A69" s="306">
        <v>58</v>
      </c>
      <c r="B69" s="307"/>
      <c r="C69" s="290"/>
      <c r="D69" s="290"/>
      <c r="E69" s="290"/>
      <c r="F69" s="307"/>
      <c r="G69" s="307"/>
      <c r="H69" s="307"/>
      <c r="I69" s="307"/>
      <c r="J69" s="323"/>
    </row>
    <row r="70" spans="1:10" s="98" customFormat="1" ht="29.25" customHeight="1">
      <c r="A70" s="306">
        <v>59</v>
      </c>
      <c r="B70" s="307"/>
      <c r="C70" s="290"/>
      <c r="D70" s="290"/>
      <c r="E70" s="290"/>
      <c r="F70" s="307"/>
      <c r="G70" s="307"/>
      <c r="H70" s="307"/>
      <c r="I70" s="307"/>
      <c r="J70" s="323"/>
    </row>
    <row r="71" spans="1:10" s="98" customFormat="1" ht="29.25" customHeight="1">
      <c r="A71" s="306">
        <v>60</v>
      </c>
      <c r="B71" s="307"/>
      <c r="C71" s="290"/>
      <c r="D71" s="290"/>
      <c r="E71" s="290"/>
      <c r="F71" s="307"/>
      <c r="G71" s="307"/>
      <c r="H71" s="307"/>
      <c r="I71" s="307"/>
      <c r="J71" s="323"/>
    </row>
    <row r="72" spans="1:10" s="98" customFormat="1" ht="29.25" customHeight="1">
      <c r="A72" s="306">
        <v>61</v>
      </c>
      <c r="B72" s="307"/>
      <c r="C72" s="290"/>
      <c r="D72" s="290"/>
      <c r="E72" s="290"/>
      <c r="F72" s="307"/>
      <c r="G72" s="307"/>
      <c r="H72" s="307"/>
      <c r="I72" s="307"/>
      <c r="J72" s="323"/>
    </row>
    <row r="73" spans="1:10" s="98" customFormat="1" ht="29.25" customHeight="1">
      <c r="A73" s="306">
        <v>62</v>
      </c>
      <c r="B73" s="307"/>
      <c r="C73" s="290"/>
      <c r="D73" s="290"/>
      <c r="E73" s="290"/>
      <c r="F73" s="307"/>
      <c r="G73" s="307"/>
      <c r="H73" s="307"/>
      <c r="I73" s="307"/>
      <c r="J73" s="323"/>
    </row>
    <row r="74" spans="1:10" s="98" customFormat="1" ht="29.25" customHeight="1">
      <c r="A74" s="306">
        <v>63</v>
      </c>
      <c r="B74" s="307"/>
      <c r="C74" s="290"/>
      <c r="D74" s="290"/>
      <c r="E74" s="290"/>
      <c r="F74" s="307"/>
      <c r="G74" s="307"/>
      <c r="H74" s="307"/>
      <c r="I74" s="307"/>
      <c r="J74" s="323"/>
    </row>
    <row r="75" spans="1:10" s="98" customFormat="1" ht="29.25" customHeight="1">
      <c r="A75" s="306">
        <v>64</v>
      </c>
      <c r="B75" s="307"/>
      <c r="C75" s="290"/>
      <c r="D75" s="290"/>
      <c r="E75" s="290"/>
      <c r="F75" s="307"/>
      <c r="G75" s="307"/>
      <c r="H75" s="307"/>
      <c r="I75" s="307"/>
      <c r="J75" s="323"/>
    </row>
    <row r="76" spans="1:10" s="98" customFormat="1" ht="29.25" customHeight="1">
      <c r="A76" s="306">
        <v>65</v>
      </c>
      <c r="B76" s="307"/>
      <c r="C76" s="290"/>
      <c r="D76" s="290"/>
      <c r="E76" s="290"/>
      <c r="F76" s="307"/>
      <c r="G76" s="307"/>
      <c r="H76" s="307"/>
      <c r="I76" s="307"/>
      <c r="J76" s="323"/>
    </row>
    <row r="77" spans="1:10" s="98" customFormat="1" ht="29.25" customHeight="1">
      <c r="A77" s="306">
        <v>66</v>
      </c>
      <c r="B77" s="307"/>
      <c r="C77" s="290"/>
      <c r="D77" s="290"/>
      <c r="E77" s="290"/>
      <c r="F77" s="307"/>
      <c r="G77" s="307"/>
      <c r="H77" s="307"/>
      <c r="I77" s="307"/>
      <c r="J77" s="323"/>
    </row>
    <row r="78" spans="1:10" s="98" customFormat="1" ht="29.25" customHeight="1">
      <c r="A78" s="306">
        <v>67</v>
      </c>
      <c r="B78" s="307"/>
      <c r="C78" s="290"/>
      <c r="D78" s="290"/>
      <c r="E78" s="290"/>
      <c r="F78" s="307"/>
      <c r="G78" s="307"/>
      <c r="H78" s="307"/>
      <c r="I78" s="307"/>
      <c r="J78" s="323"/>
    </row>
    <row r="79" spans="1:10" s="98" customFormat="1" ht="29.25" customHeight="1">
      <c r="A79" s="306">
        <v>68</v>
      </c>
      <c r="B79" s="307"/>
      <c r="C79" s="290"/>
      <c r="D79" s="290"/>
      <c r="E79" s="290"/>
      <c r="F79" s="307"/>
      <c r="G79" s="307"/>
      <c r="H79" s="307"/>
      <c r="I79" s="307"/>
      <c r="J79" s="323"/>
    </row>
    <row r="80" spans="1:10" s="98" customFormat="1" ht="29.25" customHeight="1">
      <c r="A80" s="306">
        <v>69</v>
      </c>
      <c r="B80" s="307"/>
      <c r="C80" s="290"/>
      <c r="D80" s="290"/>
      <c r="E80" s="290"/>
      <c r="F80" s="307"/>
      <c r="G80" s="307"/>
      <c r="H80" s="307"/>
      <c r="I80" s="307"/>
      <c r="J80" s="323"/>
    </row>
    <row r="81" spans="1:10" s="98" customFormat="1" ht="29.25" customHeight="1">
      <c r="A81" s="306">
        <v>70</v>
      </c>
      <c r="B81" s="307"/>
      <c r="C81" s="290"/>
      <c r="D81" s="290"/>
      <c r="E81" s="290"/>
      <c r="F81" s="307"/>
      <c r="G81" s="307"/>
      <c r="H81" s="307"/>
      <c r="I81" s="307"/>
      <c r="J81" s="323"/>
    </row>
    <row r="82" spans="1:10" s="98" customFormat="1" ht="29.25" customHeight="1">
      <c r="A82" s="306">
        <v>71</v>
      </c>
      <c r="B82" s="307"/>
      <c r="C82" s="290"/>
      <c r="D82" s="290"/>
      <c r="E82" s="290"/>
      <c r="F82" s="307"/>
      <c r="G82" s="307"/>
      <c r="H82" s="307"/>
      <c r="I82" s="307"/>
      <c r="J82" s="323"/>
    </row>
    <row r="83" spans="1:10" s="98" customFormat="1" ht="29.25" customHeight="1">
      <c r="A83" s="306">
        <v>72</v>
      </c>
      <c r="B83" s="307"/>
      <c r="C83" s="290"/>
      <c r="D83" s="290"/>
      <c r="E83" s="290"/>
      <c r="F83" s="307"/>
      <c r="G83" s="307"/>
      <c r="H83" s="307"/>
      <c r="I83" s="307"/>
      <c r="J83" s="323"/>
    </row>
    <row r="84" spans="1:10" s="98" customFormat="1" ht="29.25" customHeight="1">
      <c r="A84" s="306">
        <v>73</v>
      </c>
      <c r="B84" s="307"/>
      <c r="C84" s="290"/>
      <c r="D84" s="290"/>
      <c r="E84" s="290"/>
      <c r="F84" s="307"/>
      <c r="G84" s="307"/>
      <c r="H84" s="307"/>
      <c r="I84" s="307"/>
      <c r="J84" s="323"/>
    </row>
    <row r="85" spans="1:10" s="98" customFormat="1" ht="29.25" customHeight="1">
      <c r="A85" s="306">
        <v>74</v>
      </c>
      <c r="B85" s="307"/>
      <c r="C85" s="290"/>
      <c r="D85" s="290"/>
      <c r="E85" s="290"/>
      <c r="F85" s="307"/>
      <c r="G85" s="307"/>
      <c r="H85" s="307"/>
      <c r="I85" s="307"/>
      <c r="J85" s="323"/>
    </row>
    <row r="86" spans="1:10" s="98" customFormat="1" ht="29.25" customHeight="1">
      <c r="A86" s="306">
        <v>75</v>
      </c>
      <c r="B86" s="307"/>
      <c r="C86" s="290"/>
      <c r="D86" s="290"/>
      <c r="E86" s="290"/>
      <c r="F86" s="307"/>
      <c r="G86" s="307"/>
      <c r="H86" s="307"/>
      <c r="I86" s="307"/>
      <c r="J86" s="323"/>
    </row>
    <row r="87" spans="1:10" s="98" customFormat="1" ht="29.25" customHeight="1">
      <c r="A87" s="306">
        <v>76</v>
      </c>
      <c r="B87" s="307"/>
      <c r="C87" s="290"/>
      <c r="D87" s="290"/>
      <c r="E87" s="290"/>
      <c r="F87" s="307"/>
      <c r="G87" s="307"/>
      <c r="H87" s="307"/>
      <c r="I87" s="307"/>
      <c r="J87" s="323"/>
    </row>
    <row r="88" spans="1:10" s="98" customFormat="1" ht="29.25" customHeight="1">
      <c r="A88" s="306">
        <v>77</v>
      </c>
      <c r="B88" s="307"/>
      <c r="C88" s="290"/>
      <c r="D88" s="290"/>
      <c r="E88" s="290"/>
      <c r="F88" s="307"/>
      <c r="G88" s="307"/>
      <c r="H88" s="307"/>
      <c r="I88" s="307"/>
      <c r="J88" s="323"/>
    </row>
    <row r="89" spans="1:10" s="98" customFormat="1" ht="29.25" customHeight="1">
      <c r="A89" s="306">
        <v>78</v>
      </c>
      <c r="B89" s="307"/>
      <c r="C89" s="290"/>
      <c r="D89" s="290"/>
      <c r="E89" s="290"/>
      <c r="F89" s="307"/>
      <c r="G89" s="307"/>
      <c r="H89" s="307"/>
      <c r="I89" s="307"/>
      <c r="J89" s="323"/>
    </row>
    <row r="90" spans="1:10" s="98" customFormat="1" ht="29.25" customHeight="1">
      <c r="A90" s="306">
        <v>79</v>
      </c>
      <c r="B90" s="307"/>
      <c r="C90" s="290"/>
      <c r="D90" s="290"/>
      <c r="E90" s="290"/>
      <c r="F90" s="307"/>
      <c r="G90" s="307"/>
      <c r="H90" s="307"/>
      <c r="I90" s="307"/>
      <c r="J90" s="323"/>
    </row>
    <row r="91" spans="1:10" s="98" customFormat="1" ht="29.25" customHeight="1">
      <c r="A91" s="306">
        <v>80</v>
      </c>
      <c r="B91" s="307"/>
      <c r="C91" s="290"/>
      <c r="D91" s="290"/>
      <c r="E91" s="290"/>
      <c r="F91" s="307"/>
      <c r="G91" s="307"/>
      <c r="H91" s="307"/>
      <c r="I91" s="307"/>
      <c r="J91" s="323"/>
    </row>
    <row r="92" spans="1:10" s="98" customFormat="1" ht="29.25" customHeight="1">
      <c r="A92" s="306">
        <v>81</v>
      </c>
      <c r="B92" s="307"/>
      <c r="C92" s="290"/>
      <c r="D92" s="290"/>
      <c r="E92" s="290"/>
      <c r="F92" s="307"/>
      <c r="G92" s="307"/>
      <c r="H92" s="307"/>
      <c r="I92" s="307"/>
      <c r="J92" s="323"/>
    </row>
    <row r="93" spans="1:10" s="98" customFormat="1" ht="29.25" customHeight="1">
      <c r="A93" s="306">
        <v>82</v>
      </c>
      <c r="B93" s="307"/>
      <c r="C93" s="290"/>
      <c r="D93" s="290"/>
      <c r="E93" s="290"/>
      <c r="F93" s="307"/>
      <c r="G93" s="307"/>
      <c r="H93" s="307"/>
      <c r="I93" s="307"/>
      <c r="J93" s="323"/>
    </row>
    <row r="94" spans="1:10" s="98" customFormat="1" ht="29.25" customHeight="1">
      <c r="A94" s="306">
        <v>83</v>
      </c>
      <c r="B94" s="307"/>
      <c r="C94" s="290"/>
      <c r="D94" s="290"/>
      <c r="E94" s="290"/>
      <c r="F94" s="307"/>
      <c r="G94" s="307"/>
      <c r="H94" s="307"/>
      <c r="I94" s="307"/>
      <c r="J94" s="323"/>
    </row>
    <row r="95" spans="1:10" s="98" customFormat="1" ht="29.25" customHeight="1">
      <c r="A95" s="306">
        <v>84</v>
      </c>
      <c r="B95" s="307"/>
      <c r="C95" s="290"/>
      <c r="D95" s="290"/>
      <c r="E95" s="290"/>
      <c r="F95" s="307"/>
      <c r="G95" s="307"/>
      <c r="H95" s="307"/>
      <c r="I95" s="307"/>
      <c r="J95" s="323"/>
    </row>
    <row r="96" spans="1:10" s="98" customFormat="1" ht="29.25" customHeight="1">
      <c r="A96" s="306">
        <v>85</v>
      </c>
      <c r="B96" s="307"/>
      <c r="C96" s="290"/>
      <c r="D96" s="290"/>
      <c r="E96" s="290"/>
      <c r="F96" s="307"/>
      <c r="G96" s="307"/>
      <c r="H96" s="307"/>
      <c r="I96" s="307"/>
      <c r="J96" s="323"/>
    </row>
    <row r="97" spans="1:10" s="98" customFormat="1" ht="29.25" customHeight="1">
      <c r="A97" s="306">
        <v>86</v>
      </c>
      <c r="B97" s="307"/>
      <c r="C97" s="290"/>
      <c r="D97" s="290"/>
      <c r="E97" s="290"/>
      <c r="F97" s="307"/>
      <c r="G97" s="307"/>
      <c r="H97" s="307"/>
      <c r="I97" s="307"/>
      <c r="J97" s="323"/>
    </row>
    <row r="98" spans="1:10" s="98" customFormat="1" ht="29.25" customHeight="1">
      <c r="A98" s="306">
        <v>87</v>
      </c>
      <c r="B98" s="307"/>
      <c r="C98" s="290"/>
      <c r="D98" s="290"/>
      <c r="E98" s="290"/>
      <c r="F98" s="307"/>
      <c r="G98" s="307"/>
      <c r="H98" s="307"/>
      <c r="I98" s="307"/>
      <c r="J98" s="323"/>
    </row>
    <row r="99" spans="1:10" s="98" customFormat="1" ht="29.25" customHeight="1">
      <c r="A99" s="306">
        <v>88</v>
      </c>
      <c r="B99" s="307"/>
      <c r="C99" s="290"/>
      <c r="D99" s="290"/>
      <c r="E99" s="290"/>
      <c r="F99" s="307"/>
      <c r="G99" s="307"/>
      <c r="H99" s="307"/>
      <c r="I99" s="307"/>
      <c r="J99" s="323"/>
    </row>
    <row r="100" spans="1:10" s="98" customFormat="1" ht="29.25" customHeight="1">
      <c r="A100" s="306">
        <v>89</v>
      </c>
      <c r="B100" s="307"/>
      <c r="C100" s="290"/>
      <c r="D100" s="290"/>
      <c r="E100" s="290"/>
      <c r="F100" s="307"/>
      <c r="G100" s="307"/>
      <c r="H100" s="307"/>
      <c r="I100" s="307"/>
      <c r="J100" s="323"/>
    </row>
    <row r="101" spans="1:10" s="98" customFormat="1" ht="29.25" customHeight="1">
      <c r="A101" s="306">
        <v>90</v>
      </c>
      <c r="B101" s="307"/>
      <c r="C101" s="290"/>
      <c r="D101" s="290"/>
      <c r="E101" s="290"/>
      <c r="F101" s="307"/>
      <c r="G101" s="307"/>
      <c r="H101" s="307"/>
      <c r="I101" s="307"/>
      <c r="J101" s="323"/>
    </row>
    <row r="102" spans="1:10" s="98" customFormat="1" ht="29.25" customHeight="1">
      <c r="A102" s="306">
        <v>91</v>
      </c>
      <c r="B102" s="307"/>
      <c r="C102" s="290"/>
      <c r="D102" s="290"/>
      <c r="E102" s="290"/>
      <c r="F102" s="307"/>
      <c r="G102" s="307"/>
      <c r="H102" s="307"/>
      <c r="I102" s="307"/>
      <c r="J102" s="323"/>
    </row>
    <row r="103" spans="1:10" s="98" customFormat="1" ht="29.25" customHeight="1">
      <c r="A103" s="306">
        <v>92</v>
      </c>
      <c r="B103" s="307"/>
      <c r="C103" s="290"/>
      <c r="D103" s="290"/>
      <c r="E103" s="290"/>
      <c r="F103" s="307"/>
      <c r="G103" s="307"/>
      <c r="H103" s="307"/>
      <c r="I103" s="307"/>
      <c r="J103" s="323"/>
    </row>
    <row r="104" spans="1:10" s="98" customFormat="1" ht="29.25" customHeight="1">
      <c r="A104" s="306">
        <v>93</v>
      </c>
      <c r="B104" s="307"/>
      <c r="C104" s="290"/>
      <c r="D104" s="290"/>
      <c r="E104" s="290"/>
      <c r="F104" s="307"/>
      <c r="G104" s="307"/>
      <c r="H104" s="307"/>
      <c r="I104" s="307"/>
      <c r="J104" s="323"/>
    </row>
    <row r="105" spans="1:10" s="98" customFormat="1" ht="29.25" customHeight="1">
      <c r="A105" s="306">
        <v>94</v>
      </c>
      <c r="B105" s="307"/>
      <c r="C105" s="290"/>
      <c r="D105" s="290"/>
      <c r="E105" s="290"/>
      <c r="F105" s="307"/>
      <c r="G105" s="307"/>
      <c r="H105" s="307"/>
      <c r="I105" s="307"/>
      <c r="J105" s="323"/>
    </row>
    <row r="106" spans="1:10" s="98" customFormat="1" ht="29.25" customHeight="1">
      <c r="A106" s="306">
        <v>95</v>
      </c>
      <c r="B106" s="307"/>
      <c r="C106" s="290"/>
      <c r="D106" s="290"/>
      <c r="E106" s="290"/>
      <c r="F106" s="307"/>
      <c r="G106" s="307"/>
      <c r="H106" s="307"/>
      <c r="I106" s="307"/>
      <c r="J106" s="323"/>
    </row>
    <row r="107" spans="1:10" s="98" customFormat="1" ht="29.25" customHeight="1">
      <c r="A107" s="306">
        <v>96</v>
      </c>
      <c r="B107" s="307"/>
      <c r="C107" s="290"/>
      <c r="D107" s="290"/>
      <c r="E107" s="290"/>
      <c r="F107" s="307"/>
      <c r="G107" s="307"/>
      <c r="H107" s="307"/>
      <c r="I107" s="307"/>
      <c r="J107" s="323"/>
    </row>
    <row r="108" spans="1:10" s="98" customFormat="1" ht="29.25" customHeight="1">
      <c r="A108" s="306">
        <v>97</v>
      </c>
      <c r="B108" s="307"/>
      <c r="C108" s="290"/>
      <c r="D108" s="290"/>
      <c r="E108" s="290"/>
      <c r="F108" s="307"/>
      <c r="G108" s="307"/>
      <c r="H108" s="307"/>
      <c r="I108" s="307"/>
      <c r="J108" s="323"/>
    </row>
    <row r="109" spans="1:10" s="98" customFormat="1" ht="29.25" customHeight="1">
      <c r="A109" s="306">
        <v>98</v>
      </c>
      <c r="B109" s="307"/>
      <c r="C109" s="290"/>
      <c r="D109" s="290"/>
      <c r="E109" s="290"/>
      <c r="F109" s="307"/>
      <c r="G109" s="307"/>
      <c r="H109" s="307"/>
      <c r="I109" s="307"/>
      <c r="J109" s="323"/>
    </row>
    <row r="110" spans="1:10" s="98" customFormat="1" ht="29.25" customHeight="1">
      <c r="A110" s="306">
        <v>99</v>
      </c>
      <c r="B110" s="307"/>
      <c r="C110" s="290"/>
      <c r="D110" s="290"/>
      <c r="E110" s="290"/>
      <c r="F110" s="307"/>
      <c r="G110" s="307"/>
      <c r="H110" s="307"/>
      <c r="I110" s="307"/>
      <c r="J110" s="323"/>
    </row>
    <row r="111" spans="1:10" s="98" customFormat="1" ht="29.25" customHeight="1">
      <c r="A111" s="306">
        <v>100</v>
      </c>
      <c r="B111" s="307"/>
      <c r="C111" s="290"/>
      <c r="D111" s="290"/>
      <c r="E111" s="290"/>
      <c r="F111" s="307"/>
      <c r="G111" s="307"/>
      <c r="H111" s="307"/>
      <c r="I111" s="307"/>
      <c r="J111" s="323"/>
    </row>
    <row r="112" spans="1:10" s="98" customFormat="1" ht="29.25" customHeight="1">
      <c r="A112" s="306">
        <v>101</v>
      </c>
      <c r="B112" s="307"/>
      <c r="C112" s="290"/>
      <c r="D112" s="290"/>
      <c r="E112" s="290"/>
      <c r="F112" s="307"/>
      <c r="G112" s="307"/>
      <c r="H112" s="307"/>
      <c r="I112" s="307"/>
      <c r="J112" s="323"/>
    </row>
    <row r="113" spans="1:10" s="98" customFormat="1" ht="29.25" customHeight="1">
      <c r="A113" s="306">
        <v>102</v>
      </c>
      <c r="B113" s="307"/>
      <c r="C113" s="290"/>
      <c r="D113" s="290"/>
      <c r="E113" s="290"/>
      <c r="F113" s="307"/>
      <c r="G113" s="307"/>
      <c r="H113" s="307"/>
      <c r="I113" s="307"/>
      <c r="J113" s="323"/>
    </row>
    <row r="114" spans="1:10" s="98" customFormat="1" ht="29.25" customHeight="1">
      <c r="A114" s="306">
        <v>103</v>
      </c>
      <c r="B114" s="307"/>
      <c r="C114" s="290"/>
      <c r="D114" s="290"/>
      <c r="E114" s="290"/>
      <c r="F114" s="307"/>
      <c r="G114" s="307"/>
      <c r="H114" s="307"/>
      <c r="I114" s="307"/>
      <c r="J114" s="323"/>
    </row>
    <row r="115" spans="1:10" s="98" customFormat="1" ht="29.25" customHeight="1">
      <c r="A115" s="306">
        <v>104</v>
      </c>
      <c r="B115" s="307"/>
      <c r="C115" s="290"/>
      <c r="D115" s="290"/>
      <c r="E115" s="290"/>
      <c r="F115" s="307"/>
      <c r="G115" s="307"/>
      <c r="H115" s="307"/>
      <c r="I115" s="307"/>
      <c r="J115" s="323"/>
    </row>
    <row r="116" spans="1:10" s="98" customFormat="1" ht="29.25" customHeight="1">
      <c r="A116" s="306">
        <v>105</v>
      </c>
      <c r="B116" s="307"/>
      <c r="C116" s="290"/>
      <c r="D116" s="290"/>
      <c r="E116" s="290"/>
      <c r="F116" s="307"/>
      <c r="G116" s="307"/>
      <c r="H116" s="307"/>
      <c r="I116" s="307"/>
      <c r="J116" s="323"/>
    </row>
    <row r="117" spans="1:10" s="98" customFormat="1" ht="29.25" customHeight="1">
      <c r="A117" s="306">
        <v>106</v>
      </c>
      <c r="B117" s="307"/>
      <c r="C117" s="290"/>
      <c r="D117" s="290"/>
      <c r="E117" s="290"/>
      <c r="F117" s="307"/>
      <c r="G117" s="307"/>
      <c r="H117" s="307"/>
      <c r="I117" s="307"/>
      <c r="J117" s="323"/>
    </row>
    <row r="118" spans="1:10" s="98" customFormat="1" ht="29.25" customHeight="1">
      <c r="A118" s="306">
        <v>107</v>
      </c>
      <c r="B118" s="307"/>
      <c r="C118" s="290"/>
      <c r="D118" s="290"/>
      <c r="E118" s="290"/>
      <c r="F118" s="307"/>
      <c r="G118" s="307"/>
      <c r="H118" s="307"/>
      <c r="I118" s="307"/>
      <c r="J118" s="323"/>
    </row>
    <row r="119" spans="1:10" s="98" customFormat="1" ht="29.25" customHeight="1">
      <c r="A119" s="306">
        <v>108</v>
      </c>
      <c r="B119" s="307"/>
      <c r="C119" s="290"/>
      <c r="D119" s="290"/>
      <c r="E119" s="290"/>
      <c r="F119" s="307"/>
      <c r="G119" s="307"/>
      <c r="H119" s="307"/>
      <c r="I119" s="307"/>
      <c r="J119" s="323"/>
    </row>
    <row r="120" spans="1:10" s="98" customFormat="1" ht="29.25" customHeight="1">
      <c r="A120" s="306">
        <v>109</v>
      </c>
      <c r="B120" s="307"/>
      <c r="C120" s="290"/>
      <c r="D120" s="290"/>
      <c r="E120" s="290"/>
      <c r="F120" s="307"/>
      <c r="G120" s="307"/>
      <c r="H120" s="307"/>
      <c r="I120" s="307"/>
      <c r="J120" s="323"/>
    </row>
    <row r="121" spans="1:10" s="98" customFormat="1" ht="29.25" customHeight="1">
      <c r="A121" s="306">
        <v>110</v>
      </c>
      <c r="B121" s="307"/>
      <c r="C121" s="290"/>
      <c r="D121" s="290"/>
      <c r="E121" s="290"/>
      <c r="F121" s="307"/>
      <c r="G121" s="307"/>
      <c r="H121" s="307"/>
      <c r="I121" s="307"/>
      <c r="J121" s="323"/>
    </row>
    <row r="122" spans="1:10" s="98" customFormat="1" ht="29.25" customHeight="1">
      <c r="A122" s="306">
        <v>111</v>
      </c>
      <c r="B122" s="307"/>
      <c r="C122" s="290"/>
      <c r="D122" s="290"/>
      <c r="E122" s="290"/>
      <c r="F122" s="307"/>
      <c r="G122" s="307"/>
      <c r="H122" s="307"/>
      <c r="I122" s="307"/>
      <c r="J122" s="323"/>
    </row>
    <row r="123" spans="1:10" s="98" customFormat="1" ht="29.25" customHeight="1">
      <c r="A123" s="306">
        <v>112</v>
      </c>
      <c r="B123" s="307"/>
      <c r="C123" s="290"/>
      <c r="D123" s="290"/>
      <c r="E123" s="290"/>
      <c r="F123" s="307"/>
      <c r="G123" s="307"/>
      <c r="H123" s="307"/>
      <c r="I123" s="307"/>
      <c r="J123" s="323"/>
    </row>
    <row r="124" spans="1:10" s="98" customFormat="1" ht="29.25" customHeight="1">
      <c r="A124" s="306">
        <v>113</v>
      </c>
      <c r="B124" s="307"/>
      <c r="C124" s="290"/>
      <c r="D124" s="290"/>
      <c r="E124" s="290"/>
      <c r="F124" s="307"/>
      <c r="G124" s="307"/>
      <c r="H124" s="307"/>
      <c r="I124" s="307"/>
      <c r="J124" s="323"/>
    </row>
    <row r="125" spans="1:10" s="98" customFormat="1" ht="29.25" customHeight="1">
      <c r="A125" s="306">
        <v>114</v>
      </c>
      <c r="B125" s="307"/>
      <c r="C125" s="290"/>
      <c r="D125" s="290"/>
      <c r="E125" s="290"/>
      <c r="F125" s="307"/>
      <c r="G125" s="307"/>
      <c r="H125" s="307"/>
      <c r="I125" s="307"/>
      <c r="J125" s="323"/>
    </row>
    <row r="126" spans="1:10" s="98" customFormat="1" ht="29.25" customHeight="1">
      <c r="A126" s="306">
        <v>115</v>
      </c>
      <c r="B126" s="307"/>
      <c r="C126" s="290"/>
      <c r="D126" s="290"/>
      <c r="E126" s="290"/>
      <c r="F126" s="307"/>
      <c r="G126" s="307"/>
      <c r="H126" s="307"/>
      <c r="I126" s="307"/>
      <c r="J126" s="323"/>
    </row>
    <row r="127" spans="1:10" s="98" customFormat="1" ht="29.25" customHeight="1">
      <c r="A127" s="306">
        <v>116</v>
      </c>
      <c r="B127" s="307"/>
      <c r="C127" s="290"/>
      <c r="D127" s="290"/>
      <c r="E127" s="290"/>
      <c r="F127" s="307"/>
      <c r="G127" s="307"/>
      <c r="H127" s="307"/>
      <c r="I127" s="307"/>
      <c r="J127" s="323"/>
    </row>
    <row r="128" spans="1:10" s="98" customFormat="1" ht="29.25" customHeight="1">
      <c r="A128" s="306">
        <v>117</v>
      </c>
      <c r="B128" s="307"/>
      <c r="C128" s="290"/>
      <c r="D128" s="290"/>
      <c r="E128" s="290"/>
      <c r="F128" s="307"/>
      <c r="G128" s="307"/>
      <c r="H128" s="307"/>
      <c r="I128" s="307"/>
      <c r="J128" s="323"/>
    </row>
    <row r="129" spans="1:10" s="98" customFormat="1" ht="29.25" customHeight="1">
      <c r="A129" s="306">
        <v>118</v>
      </c>
      <c r="B129" s="307"/>
      <c r="C129" s="290"/>
      <c r="D129" s="290"/>
      <c r="E129" s="290"/>
      <c r="F129" s="307"/>
      <c r="G129" s="307"/>
      <c r="H129" s="307"/>
      <c r="I129" s="307"/>
      <c r="J129" s="323"/>
    </row>
    <row r="130" spans="1:10" s="98" customFormat="1" ht="29.25" customHeight="1">
      <c r="A130" s="306">
        <v>119</v>
      </c>
      <c r="B130" s="307"/>
      <c r="C130" s="290"/>
      <c r="D130" s="290"/>
      <c r="E130" s="290"/>
      <c r="F130" s="307"/>
      <c r="G130" s="307"/>
      <c r="H130" s="307"/>
      <c r="I130" s="307"/>
      <c r="J130" s="323"/>
    </row>
    <row r="131" spans="1:10" s="98" customFormat="1" ht="29.25" customHeight="1">
      <c r="A131" s="306">
        <v>120</v>
      </c>
      <c r="B131" s="307"/>
      <c r="C131" s="290"/>
      <c r="D131" s="290"/>
      <c r="E131" s="290"/>
      <c r="F131" s="307"/>
      <c r="G131" s="307"/>
      <c r="H131" s="307"/>
      <c r="I131" s="307"/>
      <c r="J131" s="323"/>
    </row>
    <row r="132" spans="1:10" s="98" customFormat="1" ht="29.25" customHeight="1">
      <c r="A132" s="306">
        <v>121</v>
      </c>
      <c r="B132" s="307"/>
      <c r="C132" s="290"/>
      <c r="D132" s="290"/>
      <c r="E132" s="290"/>
      <c r="F132" s="307"/>
      <c r="G132" s="307"/>
      <c r="H132" s="307"/>
      <c r="I132" s="307"/>
      <c r="J132" s="323"/>
    </row>
    <row r="133" spans="1:10" s="98" customFormat="1" ht="29.25" customHeight="1">
      <c r="A133" s="306">
        <v>122</v>
      </c>
      <c r="B133" s="307"/>
      <c r="C133" s="290"/>
      <c r="D133" s="290"/>
      <c r="E133" s="290"/>
      <c r="F133" s="307"/>
      <c r="G133" s="307"/>
      <c r="H133" s="307"/>
      <c r="I133" s="307"/>
      <c r="J133" s="323"/>
    </row>
    <row r="134" spans="1:10" s="98" customFormat="1" ht="29.25" customHeight="1">
      <c r="A134" s="306">
        <v>123</v>
      </c>
      <c r="B134" s="307"/>
      <c r="C134" s="290"/>
      <c r="D134" s="290"/>
      <c r="E134" s="290"/>
      <c r="F134" s="307"/>
      <c r="G134" s="307"/>
      <c r="H134" s="307"/>
      <c r="I134" s="307"/>
      <c r="J134" s="323"/>
    </row>
    <row r="135" spans="1:10" s="98" customFormat="1" ht="29.25" customHeight="1">
      <c r="A135" s="306">
        <v>124</v>
      </c>
      <c r="B135" s="307"/>
      <c r="C135" s="290"/>
      <c r="D135" s="290"/>
      <c r="E135" s="290"/>
      <c r="F135" s="307"/>
      <c r="G135" s="307"/>
      <c r="H135" s="307"/>
      <c r="I135" s="307"/>
      <c r="J135" s="323"/>
    </row>
    <row r="136" spans="1:10" s="98" customFormat="1" ht="29.25" customHeight="1">
      <c r="A136" s="306">
        <v>125</v>
      </c>
      <c r="B136" s="307"/>
      <c r="C136" s="290"/>
      <c r="D136" s="290"/>
      <c r="E136" s="290"/>
      <c r="F136" s="307"/>
      <c r="G136" s="307"/>
      <c r="H136" s="307"/>
      <c r="I136" s="307"/>
      <c r="J136" s="323"/>
    </row>
    <row r="137" spans="1:10" s="98" customFormat="1" ht="29.25" customHeight="1">
      <c r="A137" s="306">
        <v>126</v>
      </c>
      <c r="B137" s="307"/>
      <c r="C137" s="290"/>
      <c r="D137" s="290"/>
      <c r="E137" s="290"/>
      <c r="F137" s="307"/>
      <c r="G137" s="307"/>
      <c r="H137" s="307"/>
      <c r="I137" s="307"/>
      <c r="J137" s="323"/>
    </row>
    <row r="138" spans="1:10" s="98" customFormat="1" ht="29.25" customHeight="1">
      <c r="A138" s="306">
        <v>127</v>
      </c>
      <c r="B138" s="307"/>
      <c r="C138" s="290"/>
      <c r="D138" s="290"/>
      <c r="E138" s="290"/>
      <c r="F138" s="307"/>
      <c r="G138" s="307"/>
      <c r="H138" s="307"/>
      <c r="I138" s="307"/>
      <c r="J138" s="323"/>
    </row>
    <row r="139" spans="1:10" s="98" customFormat="1" ht="29.25" customHeight="1">
      <c r="A139" s="306">
        <v>128</v>
      </c>
      <c r="B139" s="307"/>
      <c r="C139" s="290"/>
      <c r="D139" s="290"/>
      <c r="E139" s="290"/>
      <c r="F139" s="307"/>
      <c r="G139" s="307"/>
      <c r="H139" s="307"/>
      <c r="I139" s="307"/>
      <c r="J139" s="323"/>
    </row>
    <row r="140" spans="1:10" s="98" customFormat="1" ht="29.25" customHeight="1">
      <c r="A140" s="306">
        <v>129</v>
      </c>
      <c r="B140" s="307"/>
      <c r="C140" s="290"/>
      <c r="D140" s="290"/>
      <c r="E140" s="290"/>
      <c r="F140" s="307"/>
      <c r="G140" s="307"/>
      <c r="H140" s="307"/>
      <c r="I140" s="307"/>
      <c r="J140" s="323"/>
    </row>
    <row r="141" spans="1:10" s="98" customFormat="1" ht="29.25" customHeight="1">
      <c r="A141" s="306">
        <v>130</v>
      </c>
      <c r="B141" s="307"/>
      <c r="C141" s="290"/>
      <c r="D141" s="290"/>
      <c r="E141" s="290"/>
      <c r="F141" s="307"/>
      <c r="G141" s="307"/>
      <c r="H141" s="307"/>
      <c r="I141" s="307"/>
      <c r="J141" s="323"/>
    </row>
    <row r="142" spans="1:10" s="98" customFormat="1" ht="29.25" customHeight="1">
      <c r="A142" s="306">
        <v>131</v>
      </c>
      <c r="B142" s="307"/>
      <c r="C142" s="290"/>
      <c r="D142" s="290"/>
      <c r="E142" s="290"/>
      <c r="F142" s="307"/>
      <c r="G142" s="307"/>
      <c r="H142" s="307"/>
      <c r="I142" s="307"/>
      <c r="J142" s="323"/>
    </row>
    <row r="143" spans="1:10" s="98" customFormat="1" ht="29.25" customHeight="1">
      <c r="A143" s="306">
        <v>132</v>
      </c>
      <c r="B143" s="307"/>
      <c r="C143" s="290"/>
      <c r="D143" s="290"/>
      <c r="E143" s="290"/>
      <c r="F143" s="307"/>
      <c r="G143" s="307"/>
      <c r="H143" s="307"/>
      <c r="I143" s="307"/>
      <c r="J143" s="323"/>
    </row>
    <row r="144" spans="1:10" s="98" customFormat="1" ht="29.25" customHeight="1">
      <c r="A144" s="306">
        <v>133</v>
      </c>
      <c r="B144" s="307"/>
      <c r="C144" s="290"/>
      <c r="D144" s="290"/>
      <c r="E144" s="290"/>
      <c r="F144" s="307"/>
      <c r="G144" s="307"/>
      <c r="H144" s="307"/>
      <c r="I144" s="307"/>
      <c r="J144" s="323"/>
    </row>
    <row r="145" spans="1:10" s="98" customFormat="1" ht="29.25" customHeight="1">
      <c r="A145" s="306">
        <v>134</v>
      </c>
      <c r="B145" s="307"/>
      <c r="C145" s="290"/>
      <c r="D145" s="290"/>
      <c r="E145" s="290"/>
      <c r="F145" s="307"/>
      <c r="G145" s="307"/>
      <c r="H145" s="307"/>
      <c r="I145" s="307"/>
      <c r="J145" s="323"/>
    </row>
    <row r="146" spans="1:10" s="98" customFormat="1" ht="29.25" customHeight="1">
      <c r="A146" s="306">
        <v>135</v>
      </c>
      <c r="B146" s="307"/>
      <c r="C146" s="290"/>
      <c r="D146" s="290"/>
      <c r="E146" s="290"/>
      <c r="F146" s="307"/>
      <c r="G146" s="307"/>
      <c r="H146" s="307"/>
      <c r="I146" s="307"/>
      <c r="J146" s="323"/>
    </row>
    <row r="147" spans="1:10" s="98" customFormat="1" ht="29.25" customHeight="1">
      <c r="A147" s="306">
        <v>136</v>
      </c>
      <c r="B147" s="307"/>
      <c r="C147" s="290"/>
      <c r="D147" s="290"/>
      <c r="E147" s="290"/>
      <c r="F147" s="307"/>
      <c r="G147" s="307"/>
      <c r="H147" s="307"/>
      <c r="I147" s="307"/>
      <c r="J147" s="323"/>
    </row>
    <row r="148" spans="1:10" s="98" customFormat="1" ht="29.25" customHeight="1">
      <c r="A148" s="306">
        <v>137</v>
      </c>
      <c r="B148" s="307"/>
      <c r="C148" s="290"/>
      <c r="D148" s="290"/>
      <c r="E148" s="290"/>
      <c r="F148" s="307"/>
      <c r="G148" s="307"/>
      <c r="H148" s="307"/>
      <c r="I148" s="307"/>
      <c r="J148" s="323"/>
    </row>
    <row r="149" spans="1:10" s="98" customFormat="1" ht="29.25" customHeight="1">
      <c r="A149" s="306">
        <v>138</v>
      </c>
      <c r="B149" s="307"/>
      <c r="C149" s="290"/>
      <c r="D149" s="290"/>
      <c r="E149" s="290"/>
      <c r="F149" s="307"/>
      <c r="G149" s="307"/>
      <c r="H149" s="307"/>
      <c r="I149" s="307"/>
      <c r="J149" s="323"/>
    </row>
    <row r="150" spans="1:10" s="98" customFormat="1" ht="29.25" customHeight="1">
      <c r="A150" s="306">
        <v>139</v>
      </c>
      <c r="B150" s="307"/>
      <c r="C150" s="290"/>
      <c r="D150" s="290"/>
      <c r="E150" s="290"/>
      <c r="F150" s="307"/>
      <c r="G150" s="307"/>
      <c r="H150" s="307"/>
      <c r="I150" s="307"/>
      <c r="J150" s="323"/>
    </row>
    <row r="151" spans="1:10" s="98" customFormat="1" ht="29.25" customHeight="1">
      <c r="A151" s="306">
        <v>140</v>
      </c>
      <c r="B151" s="307"/>
      <c r="C151" s="290"/>
      <c r="D151" s="290"/>
      <c r="E151" s="290"/>
      <c r="F151" s="307"/>
      <c r="G151" s="307"/>
      <c r="H151" s="307"/>
      <c r="I151" s="307"/>
      <c r="J151" s="323"/>
    </row>
    <row r="152" spans="1:10" s="98" customFormat="1" ht="29.25" customHeight="1">
      <c r="A152" s="306">
        <v>141</v>
      </c>
      <c r="B152" s="307"/>
      <c r="C152" s="290"/>
      <c r="D152" s="290"/>
      <c r="E152" s="290"/>
      <c r="F152" s="307"/>
      <c r="G152" s="307"/>
      <c r="H152" s="307"/>
      <c r="I152" s="307"/>
      <c r="J152" s="323"/>
    </row>
    <row r="153" spans="1:10" s="98" customFormat="1" ht="29.25" customHeight="1">
      <c r="A153" s="306">
        <v>142</v>
      </c>
      <c r="B153" s="307"/>
      <c r="C153" s="290"/>
      <c r="D153" s="290"/>
      <c r="E153" s="290"/>
      <c r="F153" s="307"/>
      <c r="G153" s="307"/>
      <c r="H153" s="307"/>
      <c r="I153" s="307"/>
      <c r="J153" s="323"/>
    </row>
    <row r="154" spans="1:10" s="98" customFormat="1" ht="29.25" customHeight="1">
      <c r="A154" s="306">
        <v>143</v>
      </c>
      <c r="B154" s="307"/>
      <c r="C154" s="290"/>
      <c r="D154" s="290"/>
      <c r="E154" s="290"/>
      <c r="F154" s="307"/>
      <c r="G154" s="307"/>
      <c r="H154" s="307"/>
      <c r="I154" s="307"/>
      <c r="J154" s="323"/>
    </row>
    <row r="155" spans="1:10" s="98" customFormat="1" ht="29.25" customHeight="1">
      <c r="A155" s="306">
        <v>144</v>
      </c>
      <c r="B155" s="307"/>
      <c r="C155" s="290"/>
      <c r="D155" s="290"/>
      <c r="E155" s="290"/>
      <c r="F155" s="307"/>
      <c r="G155" s="307"/>
      <c r="H155" s="307"/>
      <c r="I155" s="307"/>
      <c r="J155" s="323"/>
    </row>
    <row r="156" spans="1:10" s="98" customFormat="1" ht="29.25" customHeight="1">
      <c r="A156" s="306">
        <v>145</v>
      </c>
      <c r="B156" s="307"/>
      <c r="C156" s="290"/>
      <c r="D156" s="290"/>
      <c r="E156" s="290"/>
      <c r="F156" s="307"/>
      <c r="G156" s="307"/>
      <c r="H156" s="307"/>
      <c r="I156" s="307"/>
      <c r="J156" s="323"/>
    </row>
    <row r="157" spans="1:10" s="98" customFormat="1" ht="29.25" customHeight="1">
      <c r="A157" s="306">
        <v>146</v>
      </c>
      <c r="B157" s="307"/>
      <c r="C157" s="290"/>
      <c r="D157" s="290"/>
      <c r="E157" s="290"/>
      <c r="F157" s="307"/>
      <c r="G157" s="307"/>
      <c r="H157" s="307"/>
      <c r="I157" s="307"/>
      <c r="J157" s="323"/>
    </row>
    <row r="158" spans="1:10" s="98" customFormat="1" ht="29.25" customHeight="1">
      <c r="A158" s="306">
        <v>147</v>
      </c>
      <c r="B158" s="307"/>
      <c r="C158" s="290"/>
      <c r="D158" s="290"/>
      <c r="E158" s="290"/>
      <c r="F158" s="307"/>
      <c r="G158" s="307"/>
      <c r="H158" s="307"/>
      <c r="I158" s="307"/>
      <c r="J158" s="323"/>
    </row>
    <row r="159" spans="1:10" s="98" customFormat="1" ht="29.25" customHeight="1">
      <c r="A159" s="306">
        <v>148</v>
      </c>
      <c r="B159" s="307"/>
      <c r="C159" s="290"/>
      <c r="D159" s="290"/>
      <c r="E159" s="290"/>
      <c r="F159" s="307"/>
      <c r="G159" s="307"/>
      <c r="H159" s="307"/>
      <c r="I159" s="307"/>
      <c r="J159" s="323"/>
    </row>
    <row r="160" spans="1:10" s="98" customFormat="1" ht="29.25" customHeight="1">
      <c r="A160" s="306">
        <v>149</v>
      </c>
      <c r="B160" s="307"/>
      <c r="C160" s="290"/>
      <c r="D160" s="290"/>
      <c r="E160" s="290"/>
      <c r="F160" s="307"/>
      <c r="G160" s="307"/>
      <c r="H160" s="307"/>
      <c r="I160" s="307"/>
      <c r="J160" s="323"/>
    </row>
    <row r="161" spans="1:10" s="98" customFormat="1" ht="29.25" customHeight="1">
      <c r="A161" s="306">
        <v>150</v>
      </c>
      <c r="B161" s="307"/>
      <c r="C161" s="290"/>
      <c r="D161" s="290"/>
      <c r="E161" s="290"/>
      <c r="F161" s="307"/>
      <c r="G161" s="307"/>
      <c r="H161" s="307"/>
      <c r="I161" s="307"/>
      <c r="J161" s="323"/>
    </row>
    <row r="162" spans="1:10" s="98" customFormat="1" ht="29.25" customHeight="1">
      <c r="A162" s="306">
        <v>151</v>
      </c>
      <c r="B162" s="307"/>
      <c r="C162" s="290"/>
      <c r="D162" s="290"/>
      <c r="E162" s="290"/>
      <c r="F162" s="307"/>
      <c r="G162" s="307"/>
      <c r="H162" s="307"/>
      <c r="I162" s="307"/>
      <c r="J162" s="323"/>
    </row>
    <row r="163" spans="1:10" s="98" customFormat="1" ht="29.25" customHeight="1">
      <c r="A163" s="306">
        <v>152</v>
      </c>
      <c r="B163" s="307"/>
      <c r="C163" s="290"/>
      <c r="D163" s="290"/>
      <c r="E163" s="290"/>
      <c r="F163" s="307"/>
      <c r="G163" s="307"/>
      <c r="H163" s="307"/>
      <c r="I163" s="307"/>
      <c r="J163" s="323"/>
    </row>
    <row r="164" spans="1:10" s="98" customFormat="1" ht="29.25" customHeight="1">
      <c r="A164" s="306">
        <v>153</v>
      </c>
      <c r="B164" s="307"/>
      <c r="C164" s="290"/>
      <c r="D164" s="290"/>
      <c r="E164" s="290"/>
      <c r="F164" s="307"/>
      <c r="G164" s="307"/>
      <c r="H164" s="307"/>
      <c r="I164" s="307"/>
      <c r="J164" s="323"/>
    </row>
    <row r="165" spans="1:10" s="98" customFormat="1" ht="29.25" customHeight="1">
      <c r="A165" s="306">
        <v>154</v>
      </c>
      <c r="B165" s="307"/>
      <c r="C165" s="290"/>
      <c r="D165" s="290"/>
      <c r="E165" s="290"/>
      <c r="F165" s="307"/>
      <c r="G165" s="307"/>
      <c r="H165" s="307"/>
      <c r="I165" s="307"/>
      <c r="J165" s="323"/>
    </row>
    <row r="166" spans="1:10" s="98" customFormat="1" ht="29.25" customHeight="1">
      <c r="A166" s="306">
        <v>155</v>
      </c>
      <c r="B166" s="307"/>
      <c r="C166" s="290"/>
      <c r="D166" s="290"/>
      <c r="E166" s="290"/>
      <c r="F166" s="307"/>
      <c r="G166" s="307"/>
      <c r="H166" s="307"/>
      <c r="I166" s="307"/>
      <c r="J166" s="323"/>
    </row>
    <row r="167" spans="1:10" s="98" customFormat="1" ht="29.25" customHeight="1">
      <c r="A167" s="306">
        <v>156</v>
      </c>
      <c r="B167" s="307"/>
      <c r="C167" s="290"/>
      <c r="D167" s="290"/>
      <c r="E167" s="290"/>
      <c r="F167" s="307"/>
      <c r="G167" s="307"/>
      <c r="H167" s="307"/>
      <c r="I167" s="307"/>
      <c r="J167" s="323"/>
    </row>
    <row r="168" spans="1:10" s="98" customFormat="1" ht="29.25" customHeight="1">
      <c r="A168" s="306">
        <v>157</v>
      </c>
      <c r="B168" s="307"/>
      <c r="C168" s="290"/>
      <c r="D168" s="290"/>
      <c r="E168" s="290"/>
      <c r="F168" s="307"/>
      <c r="G168" s="307"/>
      <c r="H168" s="307"/>
      <c r="I168" s="307"/>
      <c r="J168" s="323"/>
    </row>
    <row r="169" spans="1:10" s="98" customFormat="1" ht="29.25" customHeight="1">
      <c r="A169" s="306">
        <v>158</v>
      </c>
      <c r="B169" s="307"/>
      <c r="C169" s="290"/>
      <c r="D169" s="290"/>
      <c r="E169" s="290"/>
      <c r="F169" s="307"/>
      <c r="G169" s="307"/>
      <c r="H169" s="307"/>
      <c r="I169" s="307"/>
      <c r="J169" s="323"/>
    </row>
    <row r="170" spans="1:10" s="98" customFormat="1" ht="29.25" customHeight="1">
      <c r="A170" s="306">
        <v>159</v>
      </c>
      <c r="B170" s="307"/>
      <c r="C170" s="290"/>
      <c r="D170" s="290"/>
      <c r="E170" s="290"/>
      <c r="F170" s="307"/>
      <c r="G170" s="307"/>
      <c r="H170" s="307"/>
      <c r="I170" s="307"/>
      <c r="J170" s="323"/>
    </row>
    <row r="171" spans="1:10" s="98" customFormat="1" ht="29.25" customHeight="1">
      <c r="A171" s="306">
        <v>160</v>
      </c>
      <c r="B171" s="307"/>
      <c r="C171" s="290"/>
      <c r="D171" s="290"/>
      <c r="E171" s="290"/>
      <c r="F171" s="307"/>
      <c r="G171" s="307"/>
      <c r="H171" s="307"/>
      <c r="I171" s="307"/>
      <c r="J171" s="323"/>
    </row>
    <row r="172" spans="1:10" s="98" customFormat="1" ht="29.25" customHeight="1">
      <c r="A172" s="306">
        <v>161</v>
      </c>
      <c r="B172" s="307"/>
      <c r="C172" s="290"/>
      <c r="D172" s="290"/>
      <c r="E172" s="290"/>
      <c r="F172" s="307"/>
      <c r="G172" s="307"/>
      <c r="H172" s="307"/>
      <c r="I172" s="307"/>
      <c r="J172" s="323"/>
    </row>
    <row r="173" spans="1:10" s="98" customFormat="1" ht="29.25" customHeight="1">
      <c r="A173" s="306">
        <v>162</v>
      </c>
      <c r="B173" s="307"/>
      <c r="C173" s="290"/>
      <c r="D173" s="290"/>
      <c r="E173" s="290"/>
      <c r="F173" s="307"/>
      <c r="G173" s="307"/>
      <c r="H173" s="307"/>
      <c r="I173" s="307"/>
      <c r="J173" s="323"/>
    </row>
    <row r="174" spans="1:10" s="98" customFormat="1" ht="29.25" customHeight="1">
      <c r="A174" s="306">
        <v>163</v>
      </c>
      <c r="B174" s="307"/>
      <c r="C174" s="290"/>
      <c r="D174" s="290"/>
      <c r="E174" s="290"/>
      <c r="F174" s="307"/>
      <c r="G174" s="307"/>
      <c r="H174" s="307"/>
      <c r="I174" s="307"/>
      <c r="J174" s="323"/>
    </row>
    <row r="175" spans="1:10" s="98" customFormat="1" ht="29.25" customHeight="1">
      <c r="A175" s="306">
        <v>164</v>
      </c>
      <c r="B175" s="307"/>
      <c r="C175" s="290"/>
      <c r="D175" s="290"/>
      <c r="E175" s="290"/>
      <c r="F175" s="307"/>
      <c r="G175" s="307"/>
      <c r="H175" s="307"/>
      <c r="I175" s="307"/>
      <c r="J175" s="323"/>
    </row>
    <row r="176" spans="1:10" s="98" customFormat="1" ht="29.25" customHeight="1">
      <c r="A176" s="306">
        <v>165</v>
      </c>
      <c r="B176" s="307"/>
      <c r="C176" s="290"/>
      <c r="D176" s="290"/>
      <c r="E176" s="290"/>
      <c r="F176" s="307"/>
      <c r="G176" s="307"/>
      <c r="H176" s="307"/>
      <c r="I176" s="307"/>
      <c r="J176" s="323"/>
    </row>
    <row r="177" spans="1:10" s="98" customFormat="1" ht="29.25" customHeight="1">
      <c r="A177" s="306">
        <v>166</v>
      </c>
      <c r="B177" s="307"/>
      <c r="C177" s="290"/>
      <c r="D177" s="290"/>
      <c r="E177" s="290"/>
      <c r="F177" s="307"/>
      <c r="G177" s="307"/>
      <c r="H177" s="307"/>
      <c r="I177" s="307"/>
      <c r="J177" s="323"/>
    </row>
    <row r="178" spans="1:10" s="98" customFormat="1" ht="29.25" customHeight="1">
      <c r="A178" s="306">
        <v>167</v>
      </c>
      <c r="B178" s="307"/>
      <c r="C178" s="290"/>
      <c r="D178" s="290"/>
      <c r="E178" s="290"/>
      <c r="F178" s="307"/>
      <c r="G178" s="307"/>
      <c r="H178" s="307"/>
      <c r="I178" s="307"/>
      <c r="J178" s="323"/>
    </row>
    <row r="179" spans="1:10" s="98" customFormat="1" ht="29.25" customHeight="1">
      <c r="A179" s="306">
        <v>168</v>
      </c>
      <c r="B179" s="307"/>
      <c r="C179" s="290"/>
      <c r="D179" s="290"/>
      <c r="E179" s="290"/>
      <c r="F179" s="307"/>
      <c r="G179" s="307"/>
      <c r="H179" s="307"/>
      <c r="I179" s="307"/>
      <c r="J179" s="323"/>
    </row>
    <row r="180" spans="1:10" s="98" customFormat="1" ht="29.25" customHeight="1">
      <c r="A180" s="306">
        <v>169</v>
      </c>
      <c r="B180" s="307"/>
      <c r="C180" s="290"/>
      <c r="D180" s="290"/>
      <c r="E180" s="290"/>
      <c r="F180" s="307"/>
      <c r="G180" s="307"/>
      <c r="H180" s="307"/>
      <c r="I180" s="307"/>
      <c r="J180" s="323"/>
    </row>
    <row r="181" spans="1:10" s="98" customFormat="1" ht="29.25" customHeight="1">
      <c r="A181" s="306">
        <v>170</v>
      </c>
      <c r="B181" s="307"/>
      <c r="C181" s="290"/>
      <c r="D181" s="290"/>
      <c r="E181" s="290"/>
      <c r="F181" s="307"/>
      <c r="G181" s="307"/>
      <c r="H181" s="307"/>
      <c r="I181" s="307"/>
      <c r="J181" s="323"/>
    </row>
    <row r="182" spans="1:10" s="98" customFormat="1" ht="29.25" customHeight="1">
      <c r="A182" s="306">
        <v>171</v>
      </c>
      <c r="B182" s="307"/>
      <c r="C182" s="290"/>
      <c r="D182" s="290"/>
      <c r="E182" s="290"/>
      <c r="F182" s="307"/>
      <c r="G182" s="307"/>
      <c r="H182" s="307"/>
      <c r="I182" s="307"/>
      <c r="J182" s="323"/>
    </row>
    <row r="183" spans="1:10" s="98" customFormat="1" ht="29.25" customHeight="1">
      <c r="A183" s="306">
        <v>172</v>
      </c>
      <c r="B183" s="307"/>
      <c r="C183" s="290"/>
      <c r="D183" s="290"/>
      <c r="E183" s="290"/>
      <c r="F183" s="307"/>
      <c r="G183" s="307"/>
      <c r="H183" s="307"/>
      <c r="I183" s="307"/>
      <c r="J183" s="323"/>
    </row>
    <row r="184" spans="1:10" s="98" customFormat="1" ht="29.25" customHeight="1">
      <c r="A184" s="306">
        <v>173</v>
      </c>
      <c r="B184" s="307"/>
      <c r="C184" s="290"/>
      <c r="D184" s="290"/>
      <c r="E184" s="290"/>
      <c r="F184" s="307"/>
      <c r="G184" s="307"/>
      <c r="H184" s="307"/>
      <c r="I184" s="307"/>
      <c r="J184" s="323"/>
    </row>
    <row r="185" spans="1:10" s="98" customFormat="1" ht="29.25" customHeight="1">
      <c r="A185" s="306">
        <v>174</v>
      </c>
      <c r="B185" s="307"/>
      <c r="C185" s="290"/>
      <c r="D185" s="290"/>
      <c r="E185" s="290"/>
      <c r="F185" s="307"/>
      <c r="G185" s="307"/>
      <c r="H185" s="307"/>
      <c r="I185" s="307"/>
      <c r="J185" s="323"/>
    </row>
    <row r="186" spans="1:10" s="98" customFormat="1" ht="29.25" customHeight="1">
      <c r="A186" s="306">
        <v>175</v>
      </c>
      <c r="B186" s="307"/>
      <c r="C186" s="290"/>
      <c r="D186" s="290"/>
      <c r="E186" s="290"/>
      <c r="F186" s="307"/>
      <c r="G186" s="307"/>
      <c r="H186" s="307"/>
      <c r="I186" s="307"/>
      <c r="J186" s="323"/>
    </row>
    <row r="187" spans="1:10" s="98" customFormat="1" ht="29.25" customHeight="1">
      <c r="A187" s="306">
        <v>176</v>
      </c>
      <c r="B187" s="307"/>
      <c r="C187" s="290"/>
      <c r="D187" s="290"/>
      <c r="E187" s="290"/>
      <c r="F187" s="307"/>
      <c r="G187" s="307"/>
      <c r="H187" s="307"/>
      <c r="I187" s="307"/>
      <c r="J187" s="323"/>
    </row>
    <row r="188" spans="1:10" s="98" customFormat="1" ht="29.25" customHeight="1">
      <c r="A188" s="306">
        <v>177</v>
      </c>
      <c r="B188" s="307"/>
      <c r="C188" s="290"/>
      <c r="D188" s="290"/>
      <c r="E188" s="290"/>
      <c r="F188" s="307"/>
      <c r="G188" s="307"/>
      <c r="H188" s="307"/>
      <c r="I188" s="307"/>
      <c r="J188" s="323"/>
    </row>
    <row r="189" spans="1:10" s="98" customFormat="1" ht="29.25" customHeight="1">
      <c r="A189" s="306">
        <v>178</v>
      </c>
      <c r="B189" s="307"/>
      <c r="C189" s="290"/>
      <c r="D189" s="290"/>
      <c r="E189" s="290"/>
      <c r="F189" s="307"/>
      <c r="G189" s="307"/>
      <c r="H189" s="307"/>
      <c r="I189" s="307"/>
      <c r="J189" s="323"/>
    </row>
    <row r="190" spans="1:10" s="98" customFormat="1" ht="29.25" customHeight="1">
      <c r="A190" s="306">
        <v>179</v>
      </c>
      <c r="B190" s="307"/>
      <c r="C190" s="290"/>
      <c r="D190" s="290"/>
      <c r="E190" s="290"/>
      <c r="F190" s="307"/>
      <c r="G190" s="307"/>
      <c r="H190" s="307"/>
      <c r="I190" s="307"/>
      <c r="J190" s="323"/>
    </row>
    <row r="191" spans="1:10" s="98" customFormat="1" ht="29.25" customHeight="1">
      <c r="A191" s="306">
        <v>180</v>
      </c>
      <c r="B191" s="307"/>
      <c r="C191" s="290"/>
      <c r="D191" s="290"/>
      <c r="E191" s="290"/>
      <c r="F191" s="307"/>
      <c r="G191" s="307"/>
      <c r="H191" s="307"/>
      <c r="I191" s="307"/>
      <c r="J191" s="323"/>
    </row>
    <row r="192" spans="1:10" s="98" customFormat="1" ht="29.25" customHeight="1">
      <c r="A192" s="306">
        <v>181</v>
      </c>
      <c r="B192" s="307"/>
      <c r="C192" s="290"/>
      <c r="D192" s="290"/>
      <c r="E192" s="290"/>
      <c r="F192" s="307"/>
      <c r="G192" s="307"/>
      <c r="H192" s="307"/>
      <c r="I192" s="307"/>
      <c r="J192" s="323"/>
    </row>
    <row r="193" spans="1:10" s="98" customFormat="1" ht="29.25" customHeight="1">
      <c r="A193" s="306">
        <v>182</v>
      </c>
      <c r="B193" s="307"/>
      <c r="C193" s="290"/>
      <c r="D193" s="290"/>
      <c r="E193" s="290"/>
      <c r="F193" s="307"/>
      <c r="G193" s="307"/>
      <c r="H193" s="307"/>
      <c r="I193" s="307"/>
      <c r="J193" s="323"/>
    </row>
    <row r="194" spans="1:10" s="98" customFormat="1" ht="29.25" customHeight="1">
      <c r="A194" s="306">
        <v>183</v>
      </c>
      <c r="B194" s="307"/>
      <c r="C194" s="290"/>
      <c r="D194" s="290"/>
      <c r="E194" s="290"/>
      <c r="F194" s="307"/>
      <c r="G194" s="307"/>
      <c r="H194" s="307"/>
      <c r="I194" s="307"/>
      <c r="J194" s="323"/>
    </row>
    <row r="195" spans="1:10" s="98" customFormat="1" ht="29.25" customHeight="1">
      <c r="A195" s="306">
        <v>184</v>
      </c>
      <c r="B195" s="307"/>
      <c r="C195" s="290"/>
      <c r="D195" s="290"/>
      <c r="E195" s="290"/>
      <c r="F195" s="307"/>
      <c r="G195" s="307"/>
      <c r="H195" s="307"/>
      <c r="I195" s="307"/>
      <c r="J195" s="323"/>
    </row>
    <row r="196" spans="1:10" s="98" customFormat="1" ht="29.25" customHeight="1">
      <c r="A196" s="306">
        <v>185</v>
      </c>
      <c r="B196" s="307"/>
      <c r="C196" s="290"/>
      <c r="D196" s="290"/>
      <c r="E196" s="290"/>
      <c r="F196" s="307"/>
      <c r="G196" s="307"/>
      <c r="H196" s="307"/>
      <c r="I196" s="307"/>
      <c r="J196" s="323"/>
    </row>
    <row r="197" spans="1:10" s="98" customFormat="1" ht="29.25" customHeight="1">
      <c r="A197" s="306">
        <v>186</v>
      </c>
      <c r="B197" s="307"/>
      <c r="C197" s="290"/>
      <c r="D197" s="290"/>
      <c r="E197" s="290"/>
      <c r="F197" s="307"/>
      <c r="G197" s="307"/>
      <c r="H197" s="307"/>
      <c r="I197" s="307"/>
      <c r="J197" s="323"/>
    </row>
    <row r="198" spans="1:10" s="98" customFormat="1" ht="29.25" customHeight="1">
      <c r="A198" s="306">
        <v>187</v>
      </c>
      <c r="B198" s="307"/>
      <c r="C198" s="290"/>
      <c r="D198" s="290"/>
      <c r="E198" s="290"/>
      <c r="F198" s="307"/>
      <c r="G198" s="307"/>
      <c r="H198" s="307"/>
      <c r="I198" s="307"/>
      <c r="J198" s="323"/>
    </row>
    <row r="199" spans="1:10" s="98" customFormat="1" ht="29.25" customHeight="1">
      <c r="A199" s="306">
        <v>188</v>
      </c>
      <c r="B199" s="307"/>
      <c r="C199" s="290"/>
      <c r="D199" s="290"/>
      <c r="E199" s="290"/>
      <c r="F199" s="307"/>
      <c r="G199" s="307"/>
      <c r="H199" s="307"/>
      <c r="I199" s="307"/>
      <c r="J199" s="323"/>
    </row>
    <row r="200" spans="1:10" s="98" customFormat="1" ht="29.25" customHeight="1">
      <c r="A200" s="306">
        <v>189</v>
      </c>
      <c r="B200" s="307"/>
      <c r="C200" s="290"/>
      <c r="D200" s="290"/>
      <c r="E200" s="290"/>
      <c r="F200" s="307"/>
      <c r="G200" s="307"/>
      <c r="H200" s="307"/>
      <c r="I200" s="307"/>
      <c r="J200" s="323"/>
    </row>
    <row r="201" spans="1:10" s="98" customFormat="1" ht="29.25" customHeight="1">
      <c r="A201" s="306">
        <v>190</v>
      </c>
      <c r="B201" s="307"/>
      <c r="C201" s="290"/>
      <c r="D201" s="290"/>
      <c r="E201" s="290"/>
      <c r="F201" s="307"/>
      <c r="G201" s="307"/>
      <c r="H201" s="307"/>
      <c r="I201" s="307"/>
      <c r="J201" s="323"/>
    </row>
    <row r="202" spans="1:10" s="98" customFormat="1" ht="29.25" customHeight="1">
      <c r="A202" s="306">
        <v>191</v>
      </c>
      <c r="B202" s="307"/>
      <c r="C202" s="290"/>
      <c r="D202" s="290"/>
      <c r="E202" s="290"/>
      <c r="F202" s="307"/>
      <c r="G202" s="307"/>
      <c r="H202" s="307"/>
      <c r="I202" s="307"/>
      <c r="J202" s="323"/>
    </row>
    <row r="203" spans="1:10" s="98" customFormat="1" ht="29.25" customHeight="1">
      <c r="A203" s="306">
        <v>192</v>
      </c>
      <c r="B203" s="307"/>
      <c r="C203" s="290"/>
      <c r="D203" s="290"/>
      <c r="E203" s="290"/>
      <c r="F203" s="307"/>
      <c r="G203" s="307"/>
      <c r="H203" s="307"/>
      <c r="I203" s="307"/>
      <c r="J203" s="323"/>
    </row>
    <row r="204" spans="1:10" s="98" customFormat="1" ht="29.25" customHeight="1">
      <c r="A204" s="306">
        <v>193</v>
      </c>
      <c r="B204" s="307"/>
      <c r="C204" s="290"/>
      <c r="D204" s="290"/>
      <c r="E204" s="290"/>
      <c r="F204" s="307"/>
      <c r="G204" s="307"/>
      <c r="H204" s="307"/>
      <c r="I204" s="307"/>
      <c r="J204" s="323"/>
    </row>
    <row r="205" spans="1:10" s="98" customFormat="1" ht="29.25" customHeight="1">
      <c r="A205" s="306">
        <v>194</v>
      </c>
      <c r="B205" s="307"/>
      <c r="C205" s="290"/>
      <c r="D205" s="290"/>
      <c r="E205" s="290"/>
      <c r="F205" s="307"/>
      <c r="G205" s="307"/>
      <c r="H205" s="307"/>
      <c r="I205" s="307"/>
      <c r="J205" s="323"/>
    </row>
    <row r="206" spans="1:10" s="98" customFormat="1" ht="29.25" customHeight="1">
      <c r="A206" s="306">
        <v>195</v>
      </c>
      <c r="B206" s="307"/>
      <c r="C206" s="290"/>
      <c r="D206" s="290"/>
      <c r="E206" s="290"/>
      <c r="F206" s="307"/>
      <c r="G206" s="307"/>
      <c r="H206" s="307"/>
      <c r="I206" s="307"/>
      <c r="J206" s="323"/>
    </row>
    <row r="207" spans="1:10" s="98" customFormat="1" ht="29.25" customHeight="1">
      <c r="A207" s="306">
        <v>196</v>
      </c>
      <c r="B207" s="307"/>
      <c r="C207" s="290"/>
      <c r="D207" s="290"/>
      <c r="E207" s="290"/>
      <c r="F207" s="307"/>
      <c r="G207" s="307"/>
      <c r="H207" s="307"/>
      <c r="I207" s="307"/>
      <c r="J207" s="323"/>
    </row>
    <row r="208" spans="1:10" s="98" customFormat="1" ht="29.25" customHeight="1">
      <c r="A208" s="306">
        <v>197</v>
      </c>
      <c r="B208" s="307"/>
      <c r="C208" s="290"/>
      <c r="D208" s="290"/>
      <c r="E208" s="290"/>
      <c r="F208" s="307"/>
      <c r="G208" s="307"/>
      <c r="H208" s="307"/>
      <c r="I208" s="307"/>
      <c r="J208" s="323"/>
    </row>
    <row r="209" spans="1:10" s="98" customFormat="1" ht="29.25" customHeight="1">
      <c r="A209" s="306">
        <v>198</v>
      </c>
      <c r="B209" s="307"/>
      <c r="C209" s="290"/>
      <c r="D209" s="290"/>
      <c r="E209" s="290"/>
      <c r="F209" s="307"/>
      <c r="G209" s="307"/>
      <c r="H209" s="307"/>
      <c r="I209" s="307"/>
      <c r="J209" s="323"/>
    </row>
    <row r="210" spans="1:10" s="98" customFormat="1" ht="29.25" customHeight="1">
      <c r="A210" s="306">
        <v>199</v>
      </c>
      <c r="B210" s="307"/>
      <c r="C210" s="290"/>
      <c r="D210" s="290"/>
      <c r="E210" s="290"/>
      <c r="F210" s="307"/>
      <c r="G210" s="307"/>
      <c r="H210" s="307"/>
      <c r="I210" s="307"/>
      <c r="J210" s="323"/>
    </row>
    <row r="211" spans="1:10" s="98" customFormat="1" ht="29.25" customHeight="1">
      <c r="A211" s="306">
        <v>200</v>
      </c>
      <c r="B211" s="307"/>
      <c r="C211" s="290"/>
      <c r="D211" s="290"/>
      <c r="E211" s="290"/>
      <c r="F211" s="307"/>
      <c r="G211" s="307"/>
      <c r="H211" s="307"/>
      <c r="I211" s="307"/>
      <c r="J211" s="323"/>
    </row>
    <row r="212" spans="1:10" s="98" customFormat="1" ht="29.25" customHeight="1">
      <c r="A212" s="306">
        <v>201</v>
      </c>
      <c r="B212" s="307"/>
      <c r="C212" s="290"/>
      <c r="D212" s="290"/>
      <c r="E212" s="290"/>
      <c r="F212" s="307"/>
      <c r="G212" s="307"/>
      <c r="H212" s="307"/>
      <c r="I212" s="307"/>
      <c r="J212" s="323"/>
    </row>
    <row r="213" spans="1:10" s="98" customFormat="1" ht="29.25" customHeight="1">
      <c r="A213" s="306">
        <v>202</v>
      </c>
      <c r="B213" s="307"/>
      <c r="C213" s="290"/>
      <c r="D213" s="290"/>
      <c r="E213" s="290"/>
      <c r="F213" s="307"/>
      <c r="G213" s="307"/>
      <c r="H213" s="307"/>
      <c r="I213" s="307"/>
      <c r="J213" s="323"/>
    </row>
    <row r="214" spans="1:10" s="98" customFormat="1" ht="29.25" customHeight="1">
      <c r="A214" s="306">
        <v>203</v>
      </c>
      <c r="B214" s="307"/>
      <c r="C214" s="290"/>
      <c r="D214" s="290"/>
      <c r="E214" s="290"/>
      <c r="F214" s="307"/>
      <c r="G214" s="307"/>
      <c r="H214" s="307"/>
      <c r="I214" s="307"/>
      <c r="J214" s="323"/>
    </row>
    <row r="215" spans="1:10" s="98" customFormat="1" ht="29.25" customHeight="1">
      <c r="A215" s="306">
        <v>204</v>
      </c>
      <c r="B215" s="307"/>
      <c r="C215" s="290"/>
      <c r="D215" s="290"/>
      <c r="E215" s="290"/>
      <c r="F215" s="307"/>
      <c r="G215" s="307"/>
      <c r="H215" s="307"/>
      <c r="I215" s="307"/>
      <c r="J215" s="323"/>
    </row>
    <row r="216" spans="1:10" s="98" customFormat="1" ht="29.25" customHeight="1">
      <c r="A216" s="306">
        <v>205</v>
      </c>
      <c r="B216" s="307"/>
      <c r="C216" s="290"/>
      <c r="D216" s="290"/>
      <c r="E216" s="290"/>
      <c r="F216" s="307"/>
      <c r="G216" s="307"/>
      <c r="H216" s="307"/>
      <c r="I216" s="307"/>
      <c r="J216" s="323"/>
    </row>
    <row r="217" spans="1:10" s="98" customFormat="1" ht="29.25" customHeight="1">
      <c r="A217" s="306">
        <v>206</v>
      </c>
      <c r="B217" s="307"/>
      <c r="C217" s="290"/>
      <c r="D217" s="290"/>
      <c r="E217" s="290"/>
      <c r="F217" s="307"/>
      <c r="G217" s="307"/>
      <c r="H217" s="307"/>
      <c r="I217" s="307"/>
      <c r="J217" s="323"/>
    </row>
    <row r="218" spans="1:10" s="98" customFormat="1" ht="29.25" customHeight="1">
      <c r="A218" s="306">
        <v>207</v>
      </c>
      <c r="B218" s="307"/>
      <c r="C218" s="290"/>
      <c r="D218" s="290"/>
      <c r="E218" s="290"/>
      <c r="F218" s="307"/>
      <c r="G218" s="307"/>
      <c r="H218" s="307"/>
      <c r="I218" s="307"/>
      <c r="J218" s="323"/>
    </row>
    <row r="219" spans="1:10" s="98" customFormat="1" ht="29.25" customHeight="1">
      <c r="A219" s="306">
        <v>208</v>
      </c>
      <c r="B219" s="307"/>
      <c r="C219" s="290"/>
      <c r="D219" s="290"/>
      <c r="E219" s="290"/>
      <c r="F219" s="307"/>
      <c r="G219" s="307"/>
      <c r="H219" s="307"/>
      <c r="I219" s="307"/>
      <c r="J219" s="323"/>
    </row>
    <row r="220" spans="1:10" s="98" customFormat="1" ht="29.25" customHeight="1">
      <c r="A220" s="306">
        <v>209</v>
      </c>
      <c r="B220" s="307"/>
      <c r="C220" s="290"/>
      <c r="D220" s="290"/>
      <c r="E220" s="290"/>
      <c r="F220" s="307"/>
      <c r="G220" s="307"/>
      <c r="H220" s="307"/>
      <c r="I220" s="307"/>
      <c r="J220" s="323"/>
    </row>
    <row r="221" spans="1:10" s="98" customFormat="1" ht="29.25" customHeight="1">
      <c r="A221" s="306">
        <v>210</v>
      </c>
      <c r="B221" s="307"/>
      <c r="C221" s="290"/>
      <c r="D221" s="290"/>
      <c r="E221" s="290"/>
      <c r="F221" s="307"/>
      <c r="G221" s="307"/>
      <c r="H221" s="307"/>
      <c r="I221" s="307"/>
      <c r="J221" s="323"/>
    </row>
    <row r="222" spans="1:10" s="98" customFormat="1" ht="29.25" customHeight="1">
      <c r="A222" s="306">
        <v>211</v>
      </c>
      <c r="B222" s="307"/>
      <c r="C222" s="290"/>
      <c r="D222" s="290"/>
      <c r="E222" s="290"/>
      <c r="F222" s="307"/>
      <c r="G222" s="307"/>
      <c r="H222" s="307"/>
      <c r="I222" s="307"/>
      <c r="J222" s="323"/>
    </row>
    <row r="223" spans="1:10" s="98" customFormat="1" ht="29.25" customHeight="1">
      <c r="A223" s="306">
        <v>212</v>
      </c>
      <c r="B223" s="307"/>
      <c r="C223" s="290"/>
      <c r="D223" s="290"/>
      <c r="E223" s="290"/>
      <c r="F223" s="307"/>
      <c r="G223" s="307"/>
      <c r="H223" s="307"/>
      <c r="I223" s="307"/>
      <c r="J223" s="323"/>
    </row>
    <row r="224" spans="1:10" s="98" customFormat="1" ht="29.25" customHeight="1">
      <c r="A224" s="306">
        <v>213</v>
      </c>
      <c r="B224" s="307"/>
      <c r="C224" s="290"/>
      <c r="D224" s="290"/>
      <c r="E224" s="290"/>
      <c r="F224" s="307"/>
      <c r="G224" s="307"/>
      <c r="H224" s="307"/>
      <c r="I224" s="307"/>
      <c r="J224" s="323"/>
    </row>
    <row r="225" spans="1:10" s="98" customFormat="1" ht="29.25" customHeight="1">
      <c r="A225" s="306">
        <v>214</v>
      </c>
      <c r="B225" s="307"/>
      <c r="C225" s="290"/>
      <c r="D225" s="290"/>
      <c r="E225" s="290"/>
      <c r="F225" s="307"/>
      <c r="G225" s="307"/>
      <c r="H225" s="307"/>
      <c r="I225" s="307"/>
      <c r="J225" s="323"/>
    </row>
    <row r="226" spans="1:10" s="98" customFormat="1" ht="29.25" customHeight="1">
      <c r="A226" s="306">
        <v>215</v>
      </c>
      <c r="B226" s="307"/>
      <c r="C226" s="290"/>
      <c r="D226" s="290"/>
      <c r="E226" s="290"/>
      <c r="F226" s="307"/>
      <c r="G226" s="307"/>
      <c r="H226" s="307"/>
      <c r="I226" s="307"/>
      <c r="J226" s="323"/>
    </row>
    <row r="227" spans="1:10" s="98" customFormat="1" ht="29.25" customHeight="1">
      <c r="A227" s="306">
        <v>216</v>
      </c>
      <c r="B227" s="307"/>
      <c r="C227" s="290"/>
      <c r="D227" s="290"/>
      <c r="E227" s="290"/>
      <c r="F227" s="307"/>
      <c r="G227" s="307"/>
      <c r="H227" s="307"/>
      <c r="I227" s="307"/>
      <c r="J227" s="323"/>
    </row>
    <row r="228" spans="1:10" s="98" customFormat="1" ht="29.25" customHeight="1">
      <c r="A228" s="306">
        <v>217</v>
      </c>
      <c r="B228" s="307"/>
      <c r="C228" s="290"/>
      <c r="D228" s="290"/>
      <c r="E228" s="290"/>
      <c r="F228" s="307"/>
      <c r="G228" s="307"/>
      <c r="H228" s="307"/>
      <c r="I228" s="307"/>
      <c r="J228" s="323"/>
    </row>
    <row r="229" spans="1:10" s="98" customFormat="1" ht="29.25" customHeight="1">
      <c r="A229" s="306">
        <v>218</v>
      </c>
      <c r="B229" s="307"/>
      <c r="C229" s="290"/>
      <c r="D229" s="290"/>
      <c r="E229" s="290"/>
      <c r="F229" s="307"/>
      <c r="G229" s="307"/>
      <c r="H229" s="307"/>
      <c r="I229" s="307"/>
      <c r="J229" s="323"/>
    </row>
    <row r="230" spans="1:10" s="98" customFormat="1" ht="29.25" customHeight="1">
      <c r="A230" s="306">
        <v>219</v>
      </c>
      <c r="B230" s="307"/>
      <c r="C230" s="290"/>
      <c r="D230" s="290"/>
      <c r="E230" s="290"/>
      <c r="F230" s="307"/>
      <c r="G230" s="307"/>
      <c r="H230" s="307"/>
      <c r="I230" s="307"/>
      <c r="J230" s="323"/>
    </row>
    <row r="231" spans="1:10" s="98" customFormat="1" ht="29.25" customHeight="1">
      <c r="A231" s="306">
        <v>220</v>
      </c>
      <c r="B231" s="307"/>
      <c r="C231" s="290"/>
      <c r="D231" s="290"/>
      <c r="E231" s="290"/>
      <c r="F231" s="307"/>
      <c r="G231" s="307"/>
      <c r="H231" s="307"/>
      <c r="I231" s="307"/>
      <c r="J231" s="323"/>
    </row>
    <row r="232" spans="1:10" s="98" customFormat="1" ht="29.25" customHeight="1">
      <c r="A232" s="306">
        <v>221</v>
      </c>
      <c r="B232" s="307"/>
      <c r="C232" s="290"/>
      <c r="D232" s="290"/>
      <c r="E232" s="290"/>
      <c r="F232" s="307"/>
      <c r="G232" s="307"/>
      <c r="H232" s="307"/>
      <c r="I232" s="307"/>
      <c r="J232" s="323"/>
    </row>
    <row r="233" spans="1:10" s="98" customFormat="1" ht="29.25" customHeight="1">
      <c r="A233" s="306">
        <v>222</v>
      </c>
      <c r="B233" s="307"/>
      <c r="C233" s="290"/>
      <c r="D233" s="290"/>
      <c r="E233" s="290"/>
      <c r="F233" s="307"/>
      <c r="G233" s="307"/>
      <c r="H233" s="307"/>
      <c r="I233" s="307"/>
      <c r="J233" s="323"/>
    </row>
    <row r="234" spans="1:10" s="98" customFormat="1" ht="29.25" customHeight="1">
      <c r="A234" s="306">
        <v>223</v>
      </c>
      <c r="B234" s="307"/>
      <c r="C234" s="290"/>
      <c r="D234" s="290"/>
      <c r="E234" s="290"/>
      <c r="F234" s="307"/>
      <c r="G234" s="307"/>
      <c r="H234" s="307"/>
      <c r="I234" s="307"/>
      <c r="J234" s="323"/>
    </row>
    <row r="235" spans="1:10" s="98" customFormat="1" ht="29.25" customHeight="1">
      <c r="A235" s="306">
        <v>224</v>
      </c>
      <c r="B235" s="307"/>
      <c r="C235" s="290"/>
      <c r="D235" s="290"/>
      <c r="E235" s="290"/>
      <c r="F235" s="307"/>
      <c r="G235" s="307"/>
      <c r="H235" s="307"/>
      <c r="I235" s="307"/>
      <c r="J235" s="323"/>
    </row>
    <row r="236" spans="1:10" s="98" customFormat="1" ht="29.25" customHeight="1">
      <c r="A236" s="306">
        <v>225</v>
      </c>
      <c r="B236" s="307"/>
      <c r="C236" s="290"/>
      <c r="D236" s="290"/>
      <c r="E236" s="290"/>
      <c r="F236" s="307"/>
      <c r="G236" s="307"/>
      <c r="H236" s="307"/>
      <c r="I236" s="307"/>
      <c r="J236" s="323"/>
    </row>
    <row r="237" spans="1:10" s="98" customFormat="1" ht="29.25" customHeight="1">
      <c r="A237" s="306">
        <v>226</v>
      </c>
      <c r="B237" s="307"/>
      <c r="C237" s="290"/>
      <c r="D237" s="290"/>
      <c r="E237" s="290"/>
      <c r="F237" s="307"/>
      <c r="G237" s="307"/>
      <c r="H237" s="307"/>
      <c r="I237" s="307"/>
      <c r="J237" s="323"/>
    </row>
    <row r="238" spans="1:10" s="98" customFormat="1" ht="29.25" customHeight="1">
      <c r="A238" s="306">
        <v>227</v>
      </c>
      <c r="B238" s="307"/>
      <c r="C238" s="290"/>
      <c r="D238" s="290"/>
      <c r="E238" s="290"/>
      <c r="F238" s="307"/>
      <c r="G238" s="307"/>
      <c r="H238" s="307"/>
      <c r="I238" s="307"/>
      <c r="J238" s="323"/>
    </row>
    <row r="239" spans="1:10" s="98" customFormat="1" ht="29.25" customHeight="1">
      <c r="A239" s="306">
        <v>228</v>
      </c>
      <c r="B239" s="307"/>
      <c r="C239" s="290"/>
      <c r="D239" s="290"/>
      <c r="E239" s="290"/>
      <c r="F239" s="307"/>
      <c r="G239" s="307"/>
      <c r="H239" s="307"/>
      <c r="I239" s="307"/>
      <c r="J239" s="323"/>
    </row>
    <row r="240" spans="1:10" s="98" customFormat="1" ht="29.25" customHeight="1">
      <c r="A240" s="306">
        <v>229</v>
      </c>
      <c r="B240" s="307"/>
      <c r="C240" s="290"/>
      <c r="D240" s="290"/>
      <c r="E240" s="290"/>
      <c r="F240" s="307"/>
      <c r="G240" s="307"/>
      <c r="H240" s="307"/>
      <c r="I240" s="307"/>
      <c r="J240" s="323"/>
    </row>
    <row r="241" spans="1:10" s="98" customFormat="1" ht="29.25" customHeight="1">
      <c r="A241" s="306">
        <v>230</v>
      </c>
      <c r="B241" s="307"/>
      <c r="C241" s="290"/>
      <c r="D241" s="290"/>
      <c r="E241" s="290"/>
      <c r="F241" s="307"/>
      <c r="G241" s="307"/>
      <c r="H241" s="307"/>
      <c r="I241" s="307"/>
      <c r="J241" s="323"/>
    </row>
    <row r="242" spans="1:10" s="98" customFormat="1" ht="29.25" customHeight="1">
      <c r="A242" s="306">
        <v>231</v>
      </c>
      <c r="B242" s="307"/>
      <c r="C242" s="290"/>
      <c r="D242" s="290"/>
      <c r="E242" s="290"/>
      <c r="F242" s="307"/>
      <c r="G242" s="307"/>
      <c r="H242" s="307"/>
      <c r="I242" s="307"/>
      <c r="J242" s="323"/>
    </row>
    <row r="243" spans="1:10" s="98" customFormat="1" ht="29.25" customHeight="1">
      <c r="A243" s="306">
        <v>232</v>
      </c>
      <c r="B243" s="307"/>
      <c r="C243" s="290"/>
      <c r="D243" s="290"/>
      <c r="E243" s="290"/>
      <c r="F243" s="307"/>
      <c r="G243" s="307"/>
      <c r="H243" s="307"/>
      <c r="I243" s="307"/>
      <c r="J243" s="323"/>
    </row>
    <row r="244" spans="1:10" s="98" customFormat="1" ht="29.25" customHeight="1">
      <c r="A244" s="306">
        <v>233</v>
      </c>
      <c r="B244" s="307"/>
      <c r="C244" s="290"/>
      <c r="D244" s="290"/>
      <c r="E244" s="290"/>
      <c r="F244" s="307"/>
      <c r="G244" s="307"/>
      <c r="H244" s="307"/>
      <c r="I244" s="307"/>
      <c r="J244" s="323"/>
    </row>
    <row r="245" spans="1:10" s="98" customFormat="1" ht="29.25" customHeight="1">
      <c r="A245" s="306">
        <v>234</v>
      </c>
      <c r="B245" s="307"/>
      <c r="C245" s="290"/>
      <c r="D245" s="290"/>
      <c r="E245" s="290"/>
      <c r="F245" s="307"/>
      <c r="G245" s="307"/>
      <c r="H245" s="307"/>
      <c r="I245" s="307"/>
      <c r="J245" s="323"/>
    </row>
    <row r="246" spans="1:10" s="98" customFormat="1" ht="29.25" customHeight="1">
      <c r="A246" s="306">
        <v>235</v>
      </c>
      <c r="B246" s="307"/>
      <c r="C246" s="290"/>
      <c r="D246" s="290"/>
      <c r="E246" s="290"/>
      <c r="F246" s="307"/>
      <c r="G246" s="307"/>
      <c r="H246" s="307"/>
      <c r="I246" s="307"/>
      <c r="J246" s="323"/>
    </row>
    <row r="247" spans="1:10" s="98" customFormat="1" ht="29.25" customHeight="1">
      <c r="A247" s="306">
        <v>236</v>
      </c>
      <c r="B247" s="307"/>
      <c r="C247" s="290"/>
      <c r="D247" s="290"/>
      <c r="E247" s="290"/>
      <c r="F247" s="307"/>
      <c r="G247" s="307"/>
      <c r="H247" s="307"/>
      <c r="I247" s="307"/>
      <c r="J247" s="323"/>
    </row>
    <row r="248" spans="1:10" s="98" customFormat="1" ht="29.25" customHeight="1">
      <c r="A248" s="306">
        <v>237</v>
      </c>
      <c r="B248" s="307"/>
      <c r="C248" s="290"/>
      <c r="D248" s="290"/>
      <c r="E248" s="290"/>
      <c r="F248" s="307"/>
      <c r="G248" s="307"/>
      <c r="H248" s="307"/>
      <c r="I248" s="307"/>
      <c r="J248" s="323"/>
    </row>
    <row r="249" spans="1:10" s="98" customFormat="1" ht="29.25" customHeight="1">
      <c r="A249" s="306">
        <v>238</v>
      </c>
      <c r="B249" s="307"/>
      <c r="C249" s="290"/>
      <c r="D249" s="290"/>
      <c r="E249" s="290"/>
      <c r="F249" s="307"/>
      <c r="G249" s="307"/>
      <c r="H249" s="307"/>
      <c r="I249" s="307"/>
      <c r="J249" s="323"/>
    </row>
    <row r="250" spans="1:10" s="98" customFormat="1" ht="29.25" customHeight="1">
      <c r="A250" s="306">
        <v>239</v>
      </c>
      <c r="B250" s="307"/>
      <c r="C250" s="290"/>
      <c r="D250" s="290"/>
      <c r="E250" s="290"/>
      <c r="F250" s="307"/>
      <c r="G250" s="307"/>
      <c r="H250" s="307"/>
      <c r="I250" s="307"/>
      <c r="J250" s="323"/>
    </row>
    <row r="251" spans="1:10" s="98" customFormat="1" ht="29.25" customHeight="1">
      <c r="A251" s="306">
        <v>240</v>
      </c>
      <c r="B251" s="307"/>
      <c r="C251" s="290"/>
      <c r="D251" s="290"/>
      <c r="E251" s="290"/>
      <c r="F251" s="307"/>
      <c r="G251" s="307"/>
      <c r="H251" s="307"/>
      <c r="I251" s="307"/>
      <c r="J251" s="323"/>
    </row>
    <row r="252" spans="1:10" s="98" customFormat="1" ht="29.25" customHeight="1">
      <c r="A252" s="306">
        <v>241</v>
      </c>
      <c r="B252" s="307"/>
      <c r="C252" s="290"/>
      <c r="D252" s="290"/>
      <c r="E252" s="290"/>
      <c r="F252" s="307"/>
      <c r="G252" s="307"/>
      <c r="H252" s="307"/>
      <c r="I252" s="307"/>
      <c r="J252" s="323"/>
    </row>
    <row r="253" spans="1:10" s="98" customFormat="1" ht="29.25" customHeight="1">
      <c r="A253" s="306">
        <v>242</v>
      </c>
      <c r="B253" s="307"/>
      <c r="C253" s="290"/>
      <c r="D253" s="290"/>
      <c r="E253" s="290"/>
      <c r="F253" s="307"/>
      <c r="G253" s="307"/>
      <c r="H253" s="307"/>
      <c r="I253" s="307"/>
      <c r="J253" s="323"/>
    </row>
    <row r="254" spans="1:10" s="98" customFormat="1" ht="29.25" customHeight="1">
      <c r="A254" s="306">
        <v>243</v>
      </c>
      <c r="B254" s="307"/>
      <c r="C254" s="290"/>
      <c r="D254" s="290"/>
      <c r="E254" s="290"/>
      <c r="F254" s="307"/>
      <c r="G254" s="307"/>
      <c r="H254" s="307"/>
      <c r="I254" s="307"/>
      <c r="J254" s="323"/>
    </row>
    <row r="255" spans="1:10" s="98" customFormat="1" ht="29.25" customHeight="1">
      <c r="A255" s="306">
        <v>244</v>
      </c>
      <c r="B255" s="307"/>
      <c r="C255" s="290"/>
      <c r="D255" s="290"/>
      <c r="E255" s="290"/>
      <c r="F255" s="307"/>
      <c r="G255" s="307"/>
      <c r="H255" s="307"/>
      <c r="I255" s="307"/>
      <c r="J255" s="323"/>
    </row>
    <row r="256" spans="1:10" s="98" customFormat="1" ht="29.25" customHeight="1">
      <c r="A256" s="306">
        <v>245</v>
      </c>
      <c r="B256" s="307"/>
      <c r="C256" s="290"/>
      <c r="D256" s="290"/>
      <c r="E256" s="290"/>
      <c r="F256" s="307"/>
      <c r="G256" s="307"/>
      <c r="H256" s="307"/>
      <c r="I256" s="307"/>
      <c r="J256" s="323"/>
    </row>
    <row r="257" spans="1:10" s="98" customFormat="1" ht="29.25" customHeight="1">
      <c r="A257" s="306">
        <v>246</v>
      </c>
      <c r="B257" s="307"/>
      <c r="C257" s="290"/>
      <c r="D257" s="290"/>
      <c r="E257" s="290"/>
      <c r="F257" s="307"/>
      <c r="G257" s="307"/>
      <c r="H257" s="307"/>
      <c r="I257" s="307"/>
      <c r="J257" s="323"/>
    </row>
    <row r="258" spans="1:10" s="98" customFormat="1" ht="29.25" customHeight="1">
      <c r="A258" s="306">
        <v>247</v>
      </c>
      <c r="B258" s="307"/>
      <c r="C258" s="290"/>
      <c r="D258" s="290"/>
      <c r="E258" s="290"/>
      <c r="F258" s="307"/>
      <c r="G258" s="307"/>
      <c r="H258" s="307"/>
      <c r="I258" s="307"/>
      <c r="J258" s="323"/>
    </row>
    <row r="259" spans="1:10" s="98" customFormat="1" ht="29.25" customHeight="1">
      <c r="A259" s="306">
        <v>248</v>
      </c>
      <c r="B259" s="307"/>
      <c r="C259" s="290"/>
      <c r="D259" s="290"/>
      <c r="E259" s="290"/>
      <c r="F259" s="307"/>
      <c r="G259" s="307"/>
      <c r="H259" s="307"/>
      <c r="I259" s="307"/>
      <c r="J259" s="323"/>
    </row>
    <row r="260" spans="1:10" s="98" customFormat="1" ht="29.25" customHeight="1">
      <c r="A260" s="306">
        <v>249</v>
      </c>
      <c r="B260" s="307"/>
      <c r="C260" s="290"/>
      <c r="D260" s="290"/>
      <c r="E260" s="290"/>
      <c r="F260" s="307"/>
      <c r="G260" s="307"/>
      <c r="H260" s="307"/>
      <c r="I260" s="307"/>
      <c r="J260" s="323"/>
    </row>
    <row r="261" spans="1:10" s="98" customFormat="1" ht="29.25" customHeight="1">
      <c r="A261" s="306">
        <v>250</v>
      </c>
      <c r="B261" s="307"/>
      <c r="C261" s="290"/>
      <c r="D261" s="290"/>
      <c r="E261" s="290"/>
      <c r="F261" s="307"/>
      <c r="G261" s="307"/>
      <c r="H261" s="307"/>
      <c r="I261" s="307"/>
      <c r="J261" s="323"/>
    </row>
    <row r="262" spans="1:10" s="98" customFormat="1" ht="29.25" customHeight="1">
      <c r="A262" s="306">
        <v>251</v>
      </c>
      <c r="B262" s="307"/>
      <c r="C262" s="290"/>
      <c r="D262" s="290"/>
      <c r="E262" s="290"/>
      <c r="F262" s="307"/>
      <c r="G262" s="307"/>
      <c r="H262" s="307"/>
      <c r="I262" s="307"/>
      <c r="J262" s="323"/>
    </row>
    <row r="263" spans="1:10" s="98" customFormat="1" ht="29.25" customHeight="1">
      <c r="A263" s="306">
        <v>252</v>
      </c>
      <c r="B263" s="307"/>
      <c r="C263" s="290"/>
      <c r="D263" s="290"/>
      <c r="E263" s="290"/>
      <c r="F263" s="307"/>
      <c r="G263" s="307"/>
      <c r="H263" s="307"/>
      <c r="I263" s="307"/>
      <c r="J263" s="323"/>
    </row>
    <row r="264" spans="1:10" s="98" customFormat="1" ht="29.25" customHeight="1">
      <c r="A264" s="306">
        <v>253</v>
      </c>
      <c r="B264" s="307"/>
      <c r="C264" s="290"/>
      <c r="D264" s="290"/>
      <c r="E264" s="290"/>
      <c r="F264" s="307"/>
      <c r="G264" s="307"/>
      <c r="H264" s="307"/>
      <c r="I264" s="307"/>
      <c r="J264" s="323"/>
    </row>
    <row r="265" spans="1:10" s="98" customFormat="1" ht="29.25" customHeight="1">
      <c r="A265" s="306">
        <v>254</v>
      </c>
      <c r="B265" s="307"/>
      <c r="C265" s="290"/>
      <c r="D265" s="290"/>
      <c r="E265" s="290"/>
      <c r="F265" s="307"/>
      <c r="G265" s="307"/>
      <c r="H265" s="307"/>
      <c r="I265" s="307"/>
      <c r="J265" s="323"/>
    </row>
    <row r="266" spans="1:10" s="98" customFormat="1" ht="29.25" customHeight="1">
      <c r="A266" s="306">
        <v>255</v>
      </c>
      <c r="B266" s="307"/>
      <c r="C266" s="290"/>
      <c r="D266" s="290"/>
      <c r="E266" s="290"/>
      <c r="F266" s="307"/>
      <c r="G266" s="307"/>
      <c r="H266" s="307"/>
      <c r="I266" s="307"/>
      <c r="J266" s="323"/>
    </row>
    <row r="267" spans="1:10" s="98" customFormat="1" ht="29.25" customHeight="1">
      <c r="A267" s="306">
        <v>256</v>
      </c>
      <c r="B267" s="307"/>
      <c r="C267" s="290"/>
      <c r="D267" s="290"/>
      <c r="E267" s="290"/>
      <c r="F267" s="307"/>
      <c r="G267" s="307"/>
      <c r="H267" s="307"/>
      <c r="I267" s="307"/>
      <c r="J267" s="323"/>
    </row>
    <row r="268" spans="1:10" s="98" customFormat="1" ht="29.25" customHeight="1">
      <c r="A268" s="306">
        <v>257</v>
      </c>
      <c r="B268" s="307"/>
      <c r="C268" s="290"/>
      <c r="D268" s="290"/>
      <c r="E268" s="290"/>
      <c r="F268" s="307"/>
      <c r="G268" s="307"/>
      <c r="H268" s="307"/>
      <c r="I268" s="307"/>
      <c r="J268" s="323"/>
    </row>
    <row r="269" spans="1:10" s="98" customFormat="1" ht="29.25" customHeight="1">
      <c r="A269" s="306">
        <v>258</v>
      </c>
      <c r="B269" s="307"/>
      <c r="C269" s="290"/>
      <c r="D269" s="290"/>
      <c r="E269" s="290"/>
      <c r="F269" s="307"/>
      <c r="G269" s="307"/>
      <c r="H269" s="307"/>
      <c r="I269" s="307"/>
      <c r="J269" s="323"/>
    </row>
    <row r="270" spans="1:10" s="98" customFormat="1" ht="29.25" customHeight="1">
      <c r="A270" s="306">
        <v>259</v>
      </c>
      <c r="B270" s="307"/>
      <c r="C270" s="290"/>
      <c r="D270" s="290"/>
      <c r="E270" s="290"/>
      <c r="F270" s="307"/>
      <c r="G270" s="307"/>
      <c r="H270" s="307"/>
      <c r="I270" s="307"/>
      <c r="J270" s="323"/>
    </row>
    <row r="271" spans="1:10" s="98" customFormat="1" ht="29.25" customHeight="1">
      <c r="A271" s="306">
        <v>260</v>
      </c>
      <c r="B271" s="307"/>
      <c r="C271" s="290"/>
      <c r="D271" s="290"/>
      <c r="E271" s="290"/>
      <c r="F271" s="307"/>
      <c r="G271" s="307"/>
      <c r="H271" s="307"/>
      <c r="I271" s="307"/>
      <c r="J271" s="323"/>
    </row>
    <row r="272" spans="1:10" s="98" customFormat="1" ht="29.25" customHeight="1">
      <c r="A272" s="306">
        <v>261</v>
      </c>
      <c r="B272" s="307"/>
      <c r="C272" s="290"/>
      <c r="D272" s="290"/>
      <c r="E272" s="290"/>
      <c r="F272" s="307"/>
      <c r="G272" s="307"/>
      <c r="H272" s="307"/>
      <c r="I272" s="307"/>
      <c r="J272" s="323"/>
    </row>
    <row r="273" spans="1:10" s="98" customFormat="1" ht="29.25" customHeight="1">
      <c r="A273" s="306">
        <v>262</v>
      </c>
      <c r="B273" s="307"/>
      <c r="C273" s="290"/>
      <c r="D273" s="290"/>
      <c r="E273" s="290"/>
      <c r="F273" s="307"/>
      <c r="G273" s="307"/>
      <c r="H273" s="307"/>
      <c r="I273" s="307"/>
      <c r="J273" s="323"/>
    </row>
    <row r="274" spans="1:10" s="98" customFormat="1" ht="29.25" customHeight="1">
      <c r="A274" s="306">
        <v>263</v>
      </c>
      <c r="B274" s="307"/>
      <c r="C274" s="290"/>
      <c r="D274" s="290"/>
      <c r="E274" s="290"/>
      <c r="F274" s="307"/>
      <c r="G274" s="307"/>
      <c r="H274" s="307"/>
      <c r="I274" s="307"/>
      <c r="J274" s="323"/>
    </row>
    <row r="275" spans="1:10" s="98" customFormat="1" ht="29.25" customHeight="1">
      <c r="A275" s="306">
        <v>264</v>
      </c>
      <c r="B275" s="307"/>
      <c r="C275" s="290"/>
      <c r="D275" s="290"/>
      <c r="E275" s="290"/>
      <c r="F275" s="307"/>
      <c r="G275" s="307"/>
      <c r="H275" s="307"/>
      <c r="I275" s="307"/>
      <c r="J275" s="323"/>
    </row>
    <row r="276" spans="1:10" s="98" customFormat="1" ht="29.25" customHeight="1">
      <c r="A276" s="306">
        <v>265</v>
      </c>
      <c r="B276" s="307"/>
      <c r="C276" s="290"/>
      <c r="D276" s="290"/>
      <c r="E276" s="290"/>
      <c r="F276" s="307"/>
      <c r="G276" s="307"/>
      <c r="H276" s="307"/>
      <c r="I276" s="307"/>
      <c r="J276" s="323"/>
    </row>
    <row r="277" spans="1:10" s="98" customFormat="1" ht="29.25" customHeight="1">
      <c r="A277" s="306">
        <v>266</v>
      </c>
      <c r="B277" s="307"/>
      <c r="C277" s="290"/>
      <c r="D277" s="290"/>
      <c r="E277" s="290"/>
      <c r="F277" s="307"/>
      <c r="G277" s="307"/>
      <c r="H277" s="307"/>
      <c r="I277" s="307"/>
      <c r="J277" s="323"/>
    </row>
    <row r="278" spans="1:10" s="98" customFormat="1" ht="29.25" customHeight="1">
      <c r="A278" s="306">
        <v>267</v>
      </c>
      <c r="B278" s="307"/>
      <c r="C278" s="290"/>
      <c r="D278" s="290"/>
      <c r="E278" s="290"/>
      <c r="F278" s="307"/>
      <c r="G278" s="307"/>
      <c r="H278" s="307"/>
      <c r="I278" s="307"/>
      <c r="J278" s="323"/>
    </row>
    <row r="279" spans="1:10" s="98" customFormat="1" ht="29.25" customHeight="1">
      <c r="A279" s="306">
        <v>268</v>
      </c>
      <c r="B279" s="307"/>
      <c r="C279" s="290"/>
      <c r="D279" s="290"/>
      <c r="E279" s="290"/>
      <c r="F279" s="307"/>
      <c r="G279" s="307"/>
      <c r="H279" s="307"/>
      <c r="I279" s="307"/>
      <c r="J279" s="323"/>
    </row>
    <row r="280" spans="1:10" s="98" customFormat="1" ht="29.25" customHeight="1">
      <c r="A280" s="306">
        <v>269</v>
      </c>
      <c r="B280" s="307"/>
      <c r="C280" s="290"/>
      <c r="D280" s="290"/>
      <c r="E280" s="290"/>
      <c r="F280" s="307"/>
      <c r="G280" s="307"/>
      <c r="H280" s="307"/>
      <c r="I280" s="307"/>
      <c r="J280" s="323"/>
    </row>
    <row r="281" spans="1:10" s="98" customFormat="1" ht="29.25" customHeight="1">
      <c r="A281" s="306">
        <v>270</v>
      </c>
      <c r="B281" s="307"/>
      <c r="C281" s="290"/>
      <c r="D281" s="290"/>
      <c r="E281" s="290"/>
      <c r="F281" s="307"/>
      <c r="G281" s="307"/>
      <c r="H281" s="307"/>
      <c r="I281" s="307"/>
      <c r="J281" s="323"/>
    </row>
    <row r="282" spans="1:10" s="98" customFormat="1" ht="29.25" customHeight="1">
      <c r="A282" s="306">
        <v>271</v>
      </c>
      <c r="B282" s="307"/>
      <c r="C282" s="290"/>
      <c r="D282" s="290"/>
      <c r="E282" s="290"/>
      <c r="F282" s="307"/>
      <c r="G282" s="307"/>
      <c r="H282" s="307"/>
      <c r="I282" s="307"/>
      <c r="J282" s="323"/>
    </row>
    <row r="283" spans="1:10" s="98" customFormat="1" ht="29.25" customHeight="1">
      <c r="A283" s="306">
        <v>272</v>
      </c>
      <c r="B283" s="307"/>
      <c r="C283" s="290"/>
      <c r="D283" s="290"/>
      <c r="E283" s="290"/>
      <c r="F283" s="307"/>
      <c r="G283" s="307"/>
      <c r="H283" s="307"/>
      <c r="I283" s="307"/>
      <c r="J283" s="323"/>
    </row>
    <row r="284" spans="1:10" s="98" customFormat="1" ht="29.25" customHeight="1">
      <c r="A284" s="306">
        <v>273</v>
      </c>
      <c r="B284" s="307"/>
      <c r="C284" s="290"/>
      <c r="D284" s="290"/>
      <c r="E284" s="290"/>
      <c r="F284" s="307"/>
      <c r="G284" s="307"/>
      <c r="H284" s="307"/>
      <c r="I284" s="307"/>
      <c r="J284" s="323"/>
    </row>
    <row r="285" spans="1:10" s="98" customFormat="1" ht="29.25" customHeight="1">
      <c r="A285" s="306">
        <v>274</v>
      </c>
      <c r="B285" s="307"/>
      <c r="C285" s="290"/>
      <c r="D285" s="290"/>
      <c r="E285" s="290"/>
      <c r="F285" s="307"/>
      <c r="G285" s="307"/>
      <c r="H285" s="307"/>
      <c r="I285" s="307"/>
      <c r="J285" s="323"/>
    </row>
    <row r="286" spans="1:10" s="98" customFormat="1" ht="29.25" customHeight="1">
      <c r="A286" s="306">
        <v>275</v>
      </c>
      <c r="B286" s="307"/>
      <c r="C286" s="290"/>
      <c r="D286" s="290"/>
      <c r="E286" s="290"/>
      <c r="F286" s="307"/>
      <c r="G286" s="307"/>
      <c r="H286" s="307"/>
      <c r="I286" s="307"/>
      <c r="J286" s="323"/>
    </row>
    <row r="287" spans="1:10" s="98" customFormat="1" ht="29.25" customHeight="1">
      <c r="A287" s="306">
        <v>276</v>
      </c>
      <c r="B287" s="307"/>
      <c r="C287" s="290"/>
      <c r="D287" s="290"/>
      <c r="E287" s="290"/>
      <c r="F287" s="307"/>
      <c r="G287" s="307"/>
      <c r="H287" s="307"/>
      <c r="I287" s="307"/>
      <c r="J287" s="323"/>
    </row>
    <row r="288" spans="1:10" s="98" customFormat="1" ht="29.25" customHeight="1">
      <c r="A288" s="306">
        <v>277</v>
      </c>
      <c r="B288" s="307"/>
      <c r="C288" s="290"/>
      <c r="D288" s="290"/>
      <c r="E288" s="290"/>
      <c r="F288" s="307"/>
      <c r="G288" s="307"/>
      <c r="H288" s="307"/>
      <c r="I288" s="307"/>
      <c r="J288" s="323"/>
    </row>
    <row r="289" spans="1:10" s="98" customFormat="1" ht="29.25" customHeight="1">
      <c r="A289" s="306">
        <v>278</v>
      </c>
      <c r="B289" s="307"/>
      <c r="C289" s="290"/>
      <c r="D289" s="290"/>
      <c r="E289" s="290"/>
      <c r="F289" s="307"/>
      <c r="G289" s="307"/>
      <c r="H289" s="307"/>
      <c r="I289" s="307"/>
      <c r="J289" s="323"/>
    </row>
    <row r="290" spans="1:10" s="98" customFormat="1" ht="29.25" customHeight="1">
      <c r="A290" s="306">
        <v>279</v>
      </c>
      <c r="B290" s="307"/>
      <c r="C290" s="290"/>
      <c r="D290" s="290"/>
      <c r="E290" s="290"/>
      <c r="F290" s="307"/>
      <c r="G290" s="307"/>
      <c r="H290" s="307"/>
      <c r="I290" s="307"/>
      <c r="J290" s="323"/>
    </row>
    <row r="291" spans="1:10" s="98" customFormat="1" ht="29.25" customHeight="1">
      <c r="A291" s="306">
        <v>280</v>
      </c>
      <c r="B291" s="307"/>
      <c r="C291" s="290"/>
      <c r="D291" s="290"/>
      <c r="E291" s="290"/>
      <c r="F291" s="307"/>
      <c r="G291" s="307"/>
      <c r="H291" s="307"/>
      <c r="I291" s="307"/>
      <c r="J291" s="323"/>
    </row>
    <row r="292" spans="1:10" s="98" customFormat="1" ht="29.25" customHeight="1">
      <c r="A292" s="306">
        <v>281</v>
      </c>
      <c r="B292" s="307"/>
      <c r="C292" s="290"/>
      <c r="D292" s="290"/>
      <c r="E292" s="290"/>
      <c r="F292" s="307"/>
      <c r="G292" s="307"/>
      <c r="H292" s="307"/>
      <c r="I292" s="307"/>
      <c r="J292" s="323"/>
    </row>
    <row r="293" spans="1:10" s="98" customFormat="1" ht="29.25" customHeight="1">
      <c r="A293" s="306">
        <v>282</v>
      </c>
      <c r="B293" s="307"/>
      <c r="C293" s="290"/>
      <c r="D293" s="290"/>
      <c r="E293" s="290"/>
      <c r="F293" s="307"/>
      <c r="G293" s="307"/>
      <c r="H293" s="307"/>
      <c r="I293" s="307"/>
      <c r="J293" s="323"/>
    </row>
    <row r="294" spans="1:10" s="98" customFormat="1" ht="29.25" customHeight="1">
      <c r="A294" s="306">
        <v>283</v>
      </c>
      <c r="B294" s="307"/>
      <c r="C294" s="290"/>
      <c r="D294" s="290"/>
      <c r="E294" s="290"/>
      <c r="F294" s="307"/>
      <c r="G294" s="307"/>
      <c r="H294" s="307"/>
      <c r="I294" s="307"/>
      <c r="J294" s="323"/>
    </row>
    <row r="295" spans="1:10" s="98" customFormat="1" ht="29.25" customHeight="1">
      <c r="A295" s="306">
        <v>284</v>
      </c>
      <c r="B295" s="307"/>
      <c r="C295" s="290"/>
      <c r="D295" s="290"/>
      <c r="E295" s="290"/>
      <c r="F295" s="307"/>
      <c r="G295" s="307"/>
      <c r="H295" s="307"/>
      <c r="I295" s="307"/>
      <c r="J295" s="323"/>
    </row>
    <row r="296" spans="1:10" s="98" customFormat="1" ht="29.25" customHeight="1">
      <c r="A296" s="306">
        <v>285</v>
      </c>
      <c r="B296" s="307"/>
      <c r="C296" s="290"/>
      <c r="D296" s="290"/>
      <c r="E296" s="290"/>
      <c r="F296" s="307"/>
      <c r="G296" s="307"/>
      <c r="H296" s="307"/>
      <c r="I296" s="307"/>
      <c r="J296" s="323"/>
    </row>
    <row r="297" spans="1:10" s="98" customFormat="1" ht="29.25" customHeight="1">
      <c r="A297" s="306">
        <v>286</v>
      </c>
      <c r="B297" s="307"/>
      <c r="C297" s="290"/>
      <c r="D297" s="290"/>
      <c r="E297" s="290"/>
      <c r="F297" s="307"/>
      <c r="G297" s="307"/>
      <c r="H297" s="307"/>
      <c r="I297" s="307"/>
      <c r="J297" s="323"/>
    </row>
    <row r="298" spans="1:10" s="98" customFormat="1" ht="29.25" customHeight="1">
      <c r="A298" s="306">
        <v>287</v>
      </c>
      <c r="B298" s="307"/>
      <c r="C298" s="290"/>
      <c r="D298" s="290"/>
      <c r="E298" s="290"/>
      <c r="F298" s="307"/>
      <c r="G298" s="307"/>
      <c r="H298" s="307"/>
      <c r="I298" s="307"/>
      <c r="J298" s="323"/>
    </row>
    <row r="299" spans="1:10" s="98" customFormat="1" ht="29.25" customHeight="1">
      <c r="A299" s="306">
        <v>288</v>
      </c>
      <c r="B299" s="307"/>
      <c r="C299" s="290"/>
      <c r="D299" s="290"/>
      <c r="E299" s="290"/>
      <c r="F299" s="307"/>
      <c r="G299" s="307"/>
      <c r="H299" s="307"/>
      <c r="I299" s="307"/>
      <c r="J299" s="323"/>
    </row>
    <row r="300" spans="1:10" s="98" customFormat="1" ht="29.25" customHeight="1">
      <c r="A300" s="306">
        <v>289</v>
      </c>
      <c r="B300" s="307"/>
      <c r="C300" s="290"/>
      <c r="D300" s="290"/>
      <c r="E300" s="290"/>
      <c r="F300" s="307"/>
      <c r="G300" s="307"/>
      <c r="H300" s="307"/>
      <c r="I300" s="307"/>
      <c r="J300" s="323"/>
    </row>
    <row r="301" spans="1:10" s="98" customFormat="1" ht="29.25" customHeight="1">
      <c r="A301" s="306">
        <v>290</v>
      </c>
      <c r="B301" s="307"/>
      <c r="C301" s="290"/>
      <c r="D301" s="290"/>
      <c r="E301" s="290"/>
      <c r="F301" s="307"/>
      <c r="G301" s="307"/>
      <c r="H301" s="307"/>
      <c r="I301" s="307"/>
      <c r="J301" s="323"/>
    </row>
    <row r="302" spans="1:10" s="98" customFormat="1" ht="29.25" customHeight="1">
      <c r="A302" s="306">
        <v>291</v>
      </c>
      <c r="B302" s="307"/>
      <c r="C302" s="290"/>
      <c r="D302" s="290"/>
      <c r="E302" s="290"/>
      <c r="F302" s="307"/>
      <c r="G302" s="307"/>
      <c r="H302" s="307"/>
      <c r="I302" s="307"/>
      <c r="J302" s="323"/>
    </row>
    <row r="303" spans="1:10" s="98" customFormat="1" ht="29.25" customHeight="1">
      <c r="A303" s="306">
        <v>292</v>
      </c>
      <c r="B303" s="307"/>
      <c r="C303" s="290"/>
      <c r="D303" s="290"/>
      <c r="E303" s="290"/>
      <c r="F303" s="307"/>
      <c r="G303" s="307"/>
      <c r="H303" s="307"/>
      <c r="I303" s="307"/>
      <c r="J303" s="323"/>
    </row>
    <row r="304" spans="1:10" s="98" customFormat="1" ht="29.25" customHeight="1">
      <c r="A304" s="306">
        <v>293</v>
      </c>
      <c r="B304" s="307"/>
      <c r="C304" s="290"/>
      <c r="D304" s="290"/>
      <c r="E304" s="290"/>
      <c r="F304" s="307"/>
      <c r="G304" s="307"/>
      <c r="H304" s="307"/>
      <c r="I304" s="307"/>
      <c r="J304" s="323"/>
    </row>
    <row r="305" spans="1:10" s="98" customFormat="1" ht="29.25" customHeight="1">
      <c r="A305" s="306">
        <v>294</v>
      </c>
      <c r="B305" s="307"/>
      <c r="C305" s="290"/>
      <c r="D305" s="290"/>
      <c r="E305" s="290"/>
      <c r="F305" s="307"/>
      <c r="G305" s="307"/>
      <c r="H305" s="307"/>
      <c r="I305" s="307"/>
      <c r="J305" s="323"/>
    </row>
    <row r="306" spans="1:10" s="98" customFormat="1" ht="29.25" customHeight="1">
      <c r="A306" s="306">
        <v>295</v>
      </c>
      <c r="B306" s="307"/>
      <c r="C306" s="290"/>
      <c r="D306" s="290"/>
      <c r="E306" s="290"/>
      <c r="F306" s="307"/>
      <c r="G306" s="307"/>
      <c r="H306" s="307"/>
      <c r="I306" s="307"/>
      <c r="J306" s="323"/>
    </row>
    <row r="307" spans="1:10" s="98" customFormat="1" ht="29.25" customHeight="1">
      <c r="A307" s="306">
        <v>296</v>
      </c>
      <c r="B307" s="307"/>
      <c r="C307" s="290"/>
      <c r="D307" s="290"/>
      <c r="E307" s="290"/>
      <c r="F307" s="307"/>
      <c r="G307" s="307"/>
      <c r="H307" s="307"/>
      <c r="I307" s="307"/>
      <c r="J307" s="323"/>
    </row>
    <row r="308" spans="1:10" s="98" customFormat="1" ht="29.25" customHeight="1">
      <c r="A308" s="306">
        <v>297</v>
      </c>
      <c r="B308" s="307"/>
      <c r="C308" s="290"/>
      <c r="D308" s="290"/>
      <c r="E308" s="290"/>
      <c r="F308" s="307"/>
      <c r="G308" s="307"/>
      <c r="H308" s="307"/>
      <c r="I308" s="307"/>
      <c r="J308" s="323"/>
    </row>
    <row r="309" spans="1:10" s="98" customFormat="1" ht="29.25" customHeight="1">
      <c r="A309" s="306">
        <v>298</v>
      </c>
      <c r="B309" s="307"/>
      <c r="C309" s="290"/>
      <c r="D309" s="290"/>
      <c r="E309" s="290"/>
      <c r="F309" s="307"/>
      <c r="G309" s="307"/>
      <c r="H309" s="307"/>
      <c r="I309" s="307"/>
      <c r="J309" s="323"/>
    </row>
    <row r="310" spans="1:10" s="98" customFormat="1" ht="29.25" customHeight="1">
      <c r="A310" s="306">
        <v>299</v>
      </c>
      <c r="B310" s="307"/>
      <c r="C310" s="290"/>
      <c r="D310" s="290"/>
      <c r="E310" s="290"/>
      <c r="F310" s="307"/>
      <c r="G310" s="307"/>
      <c r="H310" s="307"/>
      <c r="I310" s="307"/>
      <c r="J310" s="323"/>
    </row>
    <row r="311" spans="1:10" s="98" customFormat="1" ht="29.25" customHeight="1">
      <c r="A311" s="306">
        <v>300</v>
      </c>
      <c r="B311" s="307"/>
      <c r="C311" s="290"/>
      <c r="D311" s="290"/>
      <c r="E311" s="290"/>
      <c r="F311" s="307"/>
      <c r="G311" s="307"/>
      <c r="H311" s="307"/>
      <c r="I311" s="307"/>
      <c r="J311" s="323"/>
    </row>
  </sheetData>
  <sheetProtection algorithmName="SHA-512" hashValue="guZlwyWv1Hh7nGVf6fkLBYCAlgZM5vmjRzU8Dv6ZbGZMHJeKU6qU0moUirelWX2g59qsvJg9LQKlKZBdC3gbtg==" saltValue="vHkGM21lpLdRqjMxeu8RLA==" spinCount="100000" sheet="1" objects="1" scenarios="1"/>
  <protectedRanges>
    <protectedRange sqref="J12:J311" name="Tabel 2a1_1"/>
  </protectedRanges>
  <mergeCells count="13">
    <mergeCell ref="J9:J10"/>
    <mergeCell ref="I9:I10"/>
    <mergeCell ref="A9:A10"/>
    <mergeCell ref="B9:B10"/>
    <mergeCell ref="C9:E9"/>
    <mergeCell ref="F9:F10"/>
    <mergeCell ref="G9:G10"/>
    <mergeCell ref="H9:H10"/>
    <mergeCell ref="L16:N16"/>
    <mergeCell ref="L18:N18"/>
    <mergeCell ref="L20:N20"/>
    <mergeCell ref="L12:O12"/>
    <mergeCell ref="L13:N13"/>
  </mergeCells>
  <conditionalFormatting sqref="C12:E12 C15:E15 C18:E18 C21:E21 C24:E24 C27:E27 C30:E30 C33:E33 C36:E36 C39:E39 C42:E42 C45:E45 C48:E48 C51:E51 C54:E54 C57:E57 C60:E60 C63:E63 C66:E66 C69:E69 C72:E72 C75:E75 C78:E78 C81:E81 C84:E84 C87:E87 C90:E90 C93:E93 C96:E96 C99:E99 C102:E102 C105:E105 C108:E108 C111:E111 C114:E114 C117:E117 C120:E120 C123:E123 C126:E126 C129:E129 C132:E132 C135:E135 C138:E138 C141:E141 C144:E144 C147:E147 C150:E150 C153:E153 C156:E156 C159:E159 C162:E162 C165:E165 C168:E168 C171:E171 C174:E174 C177:E177 C180:E180 C183:E183 C186:E186 C189:E189 C192:E192 C195:E195 C198:E198 C201:E201 C204:E204 C207:E207 C210:E210 C213:E213 C216:E216 C219:E219 C222:E222 C225:E225 C228:E228 C231:E231 C234:E234 C237:E237 C240:E240 C243:E243 C246:E246 C249:E249 C252:E252 C255:E255 C258:E258 C261:E261 C264:E264 C267:E267 C270:E270 C273:E273 C276:E276 C279:E279 C282:E282 C285:E285 C288:E288 C291:E291 C294:E294 C297:E297 C300:E300 C303:E303 C306:E306 C309:E309">
    <cfRule type="duplicateValues" dxfId="96" priority="11"/>
  </conditionalFormatting>
  <conditionalFormatting sqref="C13:E13 C16:E16 C19:E19 C22:E22 C25:E25 C28:E28 C31:E31 C34:E34 C37:E37 C40:E40 C43:E43 C46:E46 C49:E49 C52:E52 C55:E55 C58:E58 C61:E61 C64:E64 C67:E67 C70:E70 C73:E73 C76:E76 C79:E79 C82:E82 C85:E85 C88:E88 C91:E91 C94:E94 C97:E97 C100:E100 C103:E103 C106:E106 C109:E109 C112:E112 C115:E115 C118:E118 C121:E121 C124:E124 C127:E127 C130:E130 C133:E133 C136:E136 C139:E139 C142:E142 C145:E145 C148:E148 C151:E151 C154:E154 C157:E157 C160:E160 C163:E163 C166:E166 C169:E169 C172:E172 C175:E175 C178:E178 C181:E181 C184:E184 C187:E187 C190:E190 C193:E193 C196:E196 C199:E199 C202:E202 C205:E205 C208:E208 C211:E211 C214:E214 C217:E217 C220:E220 C223:E223 C226:E226 C229:E229 C232:E232 C235:E235 C238:E238 C241:E241 C244:E244 C247:E247 C250:E250 C253:E253 C256:E256 C259:E259 C262:E262 C265:E265 C268:E268 C271:E271 C274:E274 C277:E277 C280:E280 C283:E283 C286:E286 C289:E289 C292:E292 C295:E295 C298:E298 C301:E301 C304:E304 C307:E307 C310:E310">
    <cfRule type="duplicateValues" dxfId="95" priority="10"/>
  </conditionalFormatting>
  <conditionalFormatting sqref="C14:E14 C17:E17 C20:E20 C23:E23 C26:E26 C29:E29 C32:E32 C35:E35 C38:E38 C41:E41 C44:E44 C47:E47 C50:E50 C53:E53 C56:E56 C59:E59 C62:E62 C65:E65 C68:E68 C71:E71 C74:E74 C77:E77 C80:E80 C83:E83 C86:E86 C89:E89 C92:E92 C95:E95 C98:E98 C101:E101 C104:E104 C107:E107 C110:E110 C113:E113 C116:E116 C119:E119 C122:E122 C125:E125 C128:E128 C131:E131 C134:E134 C137:E137 C140:E140 C143:E143 C146:E146 C149:E149 C152:E152 C155:E155 C158:E158 C161:E161 C164:E164 C167:E167 C170:E170 C173:E173 C176:E176 C179:E179 C182:E182 C185:E185 C188:E188 C191:E191 C194:E194 C197:E197 C200:E200 C203:E203 C206:E206 C209:E209 C212:E212 C215:E215 C218:E218 C221:E221 C224:E224 C227:E227 C230:E230 C233:E233 C236:E236 C239:E239 C242:E242 C245:E245 C248:E248 C251:E251 C254:E254 C257:E257 C260:E260 C263:E263 C266:E266 C269:E269 C272:E272 C275:E275 C278:E278 C281:E281 C284:E284 C287:E287 C290:E290 C293:E293 C296:E296 C299:E299 C302:E302 C305:E305 C308:E308 C311:E311">
    <cfRule type="duplicateValues" dxfId="94" priority="9"/>
  </conditionalFormatting>
  <dataValidations count="3">
    <dataValidation type="list" allowBlank="1" showInputMessage="1" showErrorMessage="1" sqref="C12:E311" xr:uid="{00000000-0002-0000-0300-000000000000}">
      <formula1>$B$6:$B$7</formula1>
    </dataValidation>
    <dataValidation type="list" allowBlank="1" showInputMessage="1" showErrorMessage="1" sqref="I12:I311" xr:uid="{6A573613-6B8F-41B2-B701-39847CFDC2A8}">
      <formula1>$F$4:$F$8</formula1>
    </dataValidation>
    <dataValidation type="decimal" operator="greaterThanOrEqual" allowBlank="1" showDropDown="1" showInputMessage="1" showErrorMessage="1" prompt="Data harus diisi dalam bentuk angka" sqref="J12:J311" xr:uid="{CD8274D1-2FF8-4326-9241-C350CF1AA25D}">
      <formula1>0</formula1>
    </dataValidation>
  </dataValidations>
  <hyperlinks>
    <hyperlink ref="K1" location="'Daftar Tabel'!A1" display="&lt;&lt;&lt; Daftar Tabel" xr:uid="{00000000-0004-0000-0300-000000000000}"/>
  </hyperlinks>
  <pageMargins left="0.7" right="0.7" top="0.75" bottom="0.75" header="0.3" footer="0.3"/>
  <pageSetup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H15"/>
  <sheetViews>
    <sheetView workbookViewId="0">
      <pane xSplit="1" ySplit="6" topLeftCell="B7" activePane="bottomRight" state="frozen"/>
      <selection activeCell="O19" sqref="O19"/>
      <selection pane="topRight" activeCell="O19" sqref="O19"/>
      <selection pane="bottomLeft" activeCell="O19" sqref="O19"/>
      <selection pane="bottomRight" activeCell="G7" sqref="G7"/>
    </sheetView>
  </sheetViews>
  <sheetFormatPr defaultColWidth="8.85546875" defaultRowHeight="15"/>
  <cols>
    <col min="1" max="1" width="5.5703125" style="3" customWidth="1"/>
    <col min="2" max="2" width="28.5703125" style="3" customWidth="1"/>
    <col min="3" max="6" width="12.5703125" style="3" customWidth="1"/>
    <col min="7" max="7" width="100" style="3" customWidth="1"/>
    <col min="8" max="8" width="14.5703125" style="3" bestFit="1" customWidth="1"/>
    <col min="9" max="16384" width="8.85546875" style="3"/>
  </cols>
  <sheetData>
    <row r="1" spans="1:8">
      <c r="A1" s="31" t="s">
        <v>231</v>
      </c>
      <c r="H1" s="20" t="s">
        <v>14</v>
      </c>
    </row>
    <row r="2" spans="1:8">
      <c r="A2" s="31"/>
    </row>
    <row r="3" spans="1:8">
      <c r="A3" s="43" t="s">
        <v>221</v>
      </c>
    </row>
    <row r="4" spans="1:8" ht="29.1" customHeight="1">
      <c r="A4" s="532" t="s">
        <v>112</v>
      </c>
      <c r="B4" s="532" t="s">
        <v>232</v>
      </c>
      <c r="C4" s="532" t="s">
        <v>233</v>
      </c>
      <c r="D4" s="532"/>
      <c r="E4" s="532"/>
      <c r="F4" s="532"/>
      <c r="G4" s="532" t="s">
        <v>163</v>
      </c>
    </row>
    <row r="5" spans="1:8">
      <c r="A5" s="532"/>
      <c r="B5" s="532"/>
      <c r="C5" s="24" t="s">
        <v>164</v>
      </c>
      <c r="D5" s="24" t="s">
        <v>165</v>
      </c>
      <c r="E5" s="24" t="s">
        <v>166</v>
      </c>
      <c r="F5" s="24" t="s">
        <v>167</v>
      </c>
      <c r="G5" s="532"/>
    </row>
    <row r="6" spans="1:8">
      <c r="A6" s="25">
        <v>1</v>
      </c>
      <c r="B6" s="25">
        <v>2</v>
      </c>
      <c r="C6" s="25">
        <v>3</v>
      </c>
      <c r="D6" s="25">
        <v>4</v>
      </c>
      <c r="E6" s="25">
        <v>5</v>
      </c>
      <c r="F6" s="25">
        <v>6</v>
      </c>
      <c r="G6" s="25">
        <v>2</v>
      </c>
    </row>
    <row r="7" spans="1:8" ht="24.75" customHeight="1">
      <c r="A7" s="27">
        <v>1</v>
      </c>
      <c r="B7" s="38" t="s">
        <v>4</v>
      </c>
      <c r="C7" s="440"/>
      <c r="D7" s="440"/>
      <c r="E7" s="440"/>
      <c r="F7" s="440"/>
      <c r="G7" s="312"/>
    </row>
    <row r="8" spans="1:8" ht="24.75" customHeight="1">
      <c r="A8" s="27">
        <v>2</v>
      </c>
      <c r="B8" s="38" t="s">
        <v>234</v>
      </c>
      <c r="C8" s="440"/>
      <c r="D8" s="440"/>
      <c r="E8" s="440"/>
      <c r="F8" s="440"/>
      <c r="G8" s="312"/>
    </row>
    <row r="9" spans="1:8" ht="24.75" customHeight="1">
      <c r="A9" s="27">
        <v>3</v>
      </c>
      <c r="B9" s="38" t="s">
        <v>235</v>
      </c>
      <c r="C9" s="440"/>
      <c r="D9" s="440"/>
      <c r="E9" s="440"/>
      <c r="F9" s="440"/>
      <c r="G9" s="312"/>
    </row>
    <row r="10" spans="1:8" ht="24.75" customHeight="1">
      <c r="A10" s="27">
        <v>4</v>
      </c>
      <c r="B10" s="38" t="s">
        <v>236</v>
      </c>
      <c r="C10" s="440"/>
      <c r="D10" s="440"/>
      <c r="E10" s="440"/>
      <c r="F10" s="440"/>
      <c r="G10" s="312"/>
    </row>
    <row r="11" spans="1:8" ht="24.75" customHeight="1">
      <c r="A11" s="27">
        <v>5</v>
      </c>
      <c r="B11" s="38" t="s">
        <v>237</v>
      </c>
      <c r="C11" s="440"/>
      <c r="D11" s="440"/>
      <c r="E11" s="440"/>
      <c r="F11" s="440"/>
      <c r="G11" s="312"/>
    </row>
    <row r="12" spans="1:8" ht="24.75" customHeight="1">
      <c r="A12" s="27">
        <v>6</v>
      </c>
      <c r="B12" s="38" t="s">
        <v>5</v>
      </c>
      <c r="C12" s="440"/>
      <c r="D12" s="440"/>
      <c r="E12" s="440"/>
      <c r="F12" s="440"/>
      <c r="G12" s="312"/>
    </row>
    <row r="13" spans="1:8" ht="24.75" customHeight="1">
      <c r="A13" s="27">
        <v>7</v>
      </c>
      <c r="B13" s="38" t="s">
        <v>238</v>
      </c>
      <c r="C13" s="440"/>
      <c r="D13" s="440"/>
      <c r="E13" s="440"/>
      <c r="F13" s="440"/>
      <c r="G13" s="312"/>
    </row>
    <row r="14" spans="1:8" ht="24.75" customHeight="1">
      <c r="A14" s="533" t="s">
        <v>41</v>
      </c>
      <c r="B14" s="533"/>
      <c r="C14" s="441">
        <f>SUM(C7:C13)</f>
        <v>0</v>
      </c>
      <c r="D14" s="441">
        <f t="shared" ref="D14:F14" si="0">SUM(D7:D13)</f>
        <v>0</v>
      </c>
      <c r="E14" s="441">
        <f t="shared" si="0"/>
        <v>0</v>
      </c>
      <c r="F14" s="441">
        <f t="shared" si="0"/>
        <v>0</v>
      </c>
      <c r="G14" s="53"/>
    </row>
    <row r="15" spans="1:8" ht="24.75" customHeight="1"/>
  </sheetData>
  <sheetProtection algorithmName="SHA-512" hashValue="pil1/zIG5HixhzfmxKev+JHov57bZG05YDiNSLQLlB6iCKXPtAnJkvaF+qOUvtWE3P9q+L4Cgzv5QVErxIrjZw==" saltValue="k89IBuIvhxPt4MXEgli2lw==" spinCount="100000" sheet="1" objects="1" scenarios="1"/>
  <protectedRanges>
    <protectedRange sqref="C7:F13" name="Tabel 8e2"/>
  </protectedRanges>
  <mergeCells count="5">
    <mergeCell ref="A4:A5"/>
    <mergeCell ref="B4:B5"/>
    <mergeCell ref="C4:F4"/>
    <mergeCell ref="G4:G5"/>
    <mergeCell ref="A14:B14"/>
  </mergeCells>
  <dataValidations count="28">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7" xr:uid="{0F286583-79B1-4B55-91F3-ABB3242EA6AB}">
      <formula1>AND(D7&gt;=0,D7&lt;=100,SUM(C$7:F$7)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8" xr:uid="{8C3924C4-7DF9-43B4-9886-E1AC98867892}">
      <formula1>AND(F8&gt;=0,F8&lt;=100,SUM(C$8:F$8)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9" xr:uid="{0A223A9D-CF0F-4F2C-B4E2-FB43A003B2A6}">
      <formula1>AND(C9&gt;=0,C9&lt;=100,SUM(C$9:F$9)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11" xr:uid="{1280993A-0CBA-4E1D-8A3A-D810753CC113}">
      <formula1>AND(C11&gt;=0,C11&lt;=100,SUM(C$11:F$11)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10" xr:uid="{A088A782-08A1-4004-93EE-585BEA4B0698}">
      <formula1>AND(D10&gt;=0,D10&lt;=100,SUM(C$10:F$10)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7" xr:uid="{40C80440-AE1D-4374-AEEE-59283FD89AD5}">
      <formula1>AND(F7&gt;=0,F7&lt;=100,SUM(C$7:F$7)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8" xr:uid="{2910F917-49E1-457A-BEEE-A38983606C91}">
      <formula1>AND(D8&gt;=0,D8&lt;=100,SUM(C$8:F$8)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13" xr:uid="{D96E389E-97BD-4597-A1E4-6EB23FA3A9A2}">
      <formula1>AND(E13&gt;=0,E13&lt;=100,SUM(C$13:F$13)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9" xr:uid="{93E01181-350C-4833-AB55-C5B211F1F1B5}">
      <formula1>AND(E9&gt;=0,E9&lt;=100,SUM(C$9:F$9)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11" xr:uid="{BABDF4DC-5ED6-4C9D-B922-6052B4C970BC}">
      <formula1>AND(D11&gt;=0,D11&lt;=100,SUM(C$11:F$11)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12" xr:uid="{B132A7DF-5F10-4491-9367-8577972E00B0}">
      <formula1>AND(C12&gt;=0,C12&lt;=100,SUM(C$12:F$12)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12" xr:uid="{FA1928E1-B0A6-4756-B076-43F441920081}">
      <formula1>AND(F12&gt;=0,F12&lt;=100,SUM(C$12:F$12)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10" xr:uid="{00DE1EA1-14C4-43AF-BBE4-2CE1CA7FD770}">
      <formula1>AND(E10&gt;=0,E10&lt;=100,SUM(C$10:F$10)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13" xr:uid="{BCFA143C-0901-48A6-9C30-4D1FC944C970}">
      <formula1>AND(F13&gt;=0,F13&lt;=100,SUM(C$13:F$13)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11" xr:uid="{EC332B34-78DA-4D99-BB37-995783F9B413}">
      <formula1>AND(E11&gt;=0,E11&lt;=100,SUM(C$11:F$11)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8" xr:uid="{5AC7B66E-4EEB-44B3-B106-550580AF0A49}">
      <formula1>AND(E8&gt;=0,E8&lt;=100,SUM(C$8:F$8)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7" xr:uid="{EB2C4D25-783D-41E7-A76F-9C6E6AE74238}">
      <formula1>AND(E7&gt;=0,E7&lt;=100,SUM(C$7:F$7)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8" xr:uid="{08CB2220-15AE-443A-B4E9-8AFCB4BAC5F5}">
      <formula1>AND(C8&gt;=0,C8&lt;=100,SUM(C$8:F$8)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10" xr:uid="{686FC511-0372-4978-B4BD-406488E05676}">
      <formula1>AND(F10&gt;=0,F10&lt;=100,SUM(C$10:F$10)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10" xr:uid="{279A9BA0-4B2E-445A-9013-5EEFAE48CB21}">
      <formula1>AND(C10&gt;=0,C10&lt;=100,SUM(C$10:F$10)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9" xr:uid="{73C7979C-E38D-4D3C-AC1D-CE97EEDDECAA}">
      <formula1>AND(F9&gt;=0,F9&lt;=100,SUM(C$9:F$9)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12" xr:uid="{0A324541-48F9-47F7-B9F4-40654FC33EE6}">
      <formula1>AND(E12&gt;=0,E12&lt;=100,SUM(E$12)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13" xr:uid="{33AE2FC2-7156-401D-BDA7-FCEDE19370C8}">
      <formula1>AND(D13&gt;=0,D13&lt;=100,SUM(D$7:G$7)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11" xr:uid="{F3E7FACD-0197-45B1-8B10-2F1CC916991D}">
      <formula1>AND(F11&gt;=0,F11&lt;=100,SUM(C$11:F$11)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13" xr:uid="{5B45275C-4C15-4856-B6AB-FED42C5EA055}">
      <formula1>AND(C13&gt;=0,C13&lt;=100,SUM(C$13:F$13)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9" xr:uid="{10E5A8D2-B88B-4229-B7D7-85497F8F7D48}">
      <formula1>AND(D9&gt;=0,D9&lt;=100,SUM(C$9:F$9)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12" xr:uid="{5B2B40EC-1DA5-431B-A143-769498DB6AA0}">
      <formula1>AND(D12&gt;=0,D12&lt;=100,SUM(C$12:F$12)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7" xr:uid="{2CA4018D-39D8-4F00-9540-E1E7EC21A68B}">
      <formula1>AND(C7&gt;=0,C7&lt;=100,SUM(C$7:F$7) &lt;= 100)</formula1>
    </dataValidation>
  </dataValidations>
  <hyperlinks>
    <hyperlink ref="H1" location="'Daftar Tabel'!A1" display="&lt;&lt;&lt; Daftar Tabel"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G17"/>
  <sheetViews>
    <sheetView workbookViewId="0">
      <pane xSplit="1" ySplit="6" topLeftCell="B7" activePane="bottomRight" state="frozen"/>
      <selection activeCell="O19" sqref="O19"/>
      <selection pane="topRight" activeCell="O19" sqref="O19"/>
      <selection pane="bottomLeft" activeCell="O19" sqref="O19"/>
      <selection pane="bottomRight" activeCell="Q33" sqref="Q33"/>
    </sheetView>
  </sheetViews>
  <sheetFormatPr defaultColWidth="8.85546875" defaultRowHeight="15"/>
  <cols>
    <col min="1" max="1" width="5.5703125" style="292" customWidth="1"/>
    <col min="2" max="2" width="36.5703125" style="292" customWidth="1"/>
    <col min="3" max="6" width="10.5703125" style="292" customWidth="1"/>
    <col min="7" max="7" width="14.5703125" style="292" bestFit="1" customWidth="1"/>
    <col min="8" max="16384" width="8.85546875" style="292"/>
  </cols>
  <sheetData>
    <row r="1" spans="1:7">
      <c r="A1" s="291" t="s">
        <v>359</v>
      </c>
      <c r="G1" s="293" t="s">
        <v>14</v>
      </c>
    </row>
    <row r="2" spans="1:7">
      <c r="A2" s="291"/>
    </row>
    <row r="3" spans="1:7">
      <c r="A3" s="420" t="s">
        <v>95</v>
      </c>
    </row>
    <row r="4" spans="1:7">
      <c r="A4" s="534" t="s">
        <v>17</v>
      </c>
      <c r="B4" s="534" t="s">
        <v>96</v>
      </c>
      <c r="C4" s="534" t="s">
        <v>97</v>
      </c>
      <c r="D4" s="534"/>
      <c r="E4" s="534"/>
      <c r="F4" s="534" t="s">
        <v>41</v>
      </c>
    </row>
    <row r="5" spans="1:7">
      <c r="A5" s="534"/>
      <c r="B5" s="534"/>
      <c r="C5" s="424" t="s">
        <v>39</v>
      </c>
      <c r="D5" s="424" t="s">
        <v>40</v>
      </c>
      <c r="E5" s="424" t="s">
        <v>12</v>
      </c>
      <c r="F5" s="534"/>
    </row>
    <row r="6" spans="1:7">
      <c r="A6" s="425">
        <v>1</v>
      </c>
      <c r="B6" s="425">
        <v>2</v>
      </c>
      <c r="C6" s="425">
        <v>3</v>
      </c>
      <c r="D6" s="425">
        <v>4</v>
      </c>
      <c r="E6" s="425">
        <v>5</v>
      </c>
      <c r="F6" s="425">
        <v>6</v>
      </c>
    </row>
    <row r="7" spans="1:7">
      <c r="A7" s="337">
        <v>1</v>
      </c>
      <c r="B7" s="338" t="s">
        <v>98</v>
      </c>
      <c r="C7" s="439"/>
      <c r="D7" s="439"/>
      <c r="E7" s="429"/>
      <c r="F7" s="337">
        <f>SUM(C7:E7)</f>
        <v>0</v>
      </c>
    </row>
    <row r="8" spans="1:7">
      <c r="A8" s="337">
        <v>2</v>
      </c>
      <c r="B8" s="338" t="s">
        <v>99</v>
      </c>
      <c r="C8" s="439"/>
      <c r="D8" s="439"/>
      <c r="E8" s="429"/>
      <c r="F8" s="337">
        <f t="shared" ref="F8:F17" si="0">SUM(C8:E8)</f>
        <v>0</v>
      </c>
    </row>
    <row r="9" spans="1:7">
      <c r="A9" s="337">
        <v>3</v>
      </c>
      <c r="B9" s="338" t="s">
        <v>100</v>
      </c>
      <c r="C9" s="439"/>
      <c r="D9" s="439"/>
      <c r="E9" s="429"/>
      <c r="F9" s="337">
        <f t="shared" si="0"/>
        <v>0</v>
      </c>
    </row>
    <row r="10" spans="1:7">
      <c r="A10" s="337">
        <v>4</v>
      </c>
      <c r="B10" s="426" t="s">
        <v>101</v>
      </c>
      <c r="C10" s="439"/>
      <c r="D10" s="439"/>
      <c r="E10" s="429"/>
      <c r="F10" s="337">
        <f t="shared" si="0"/>
        <v>0</v>
      </c>
    </row>
    <row r="11" spans="1:7">
      <c r="A11" s="427">
        <v>5</v>
      </c>
      <c r="B11" s="338" t="s">
        <v>102</v>
      </c>
      <c r="C11" s="439"/>
      <c r="D11" s="439"/>
      <c r="E11" s="429"/>
      <c r="F11" s="337">
        <f t="shared" si="0"/>
        <v>0</v>
      </c>
    </row>
    <row r="12" spans="1:7">
      <c r="A12" s="427">
        <v>6</v>
      </c>
      <c r="B12" s="338" t="s">
        <v>103</v>
      </c>
      <c r="C12" s="439"/>
      <c r="D12" s="439"/>
      <c r="E12" s="429"/>
      <c r="F12" s="337">
        <f t="shared" si="0"/>
        <v>0</v>
      </c>
    </row>
    <row r="13" spans="1:7">
      <c r="A13" s="427">
        <v>7</v>
      </c>
      <c r="B13" s="338" t="s">
        <v>104</v>
      </c>
      <c r="C13" s="439"/>
      <c r="D13" s="439"/>
      <c r="E13" s="429"/>
      <c r="F13" s="337">
        <f t="shared" si="0"/>
        <v>0</v>
      </c>
    </row>
    <row r="14" spans="1:7">
      <c r="A14" s="427">
        <v>8</v>
      </c>
      <c r="B14" s="338" t="s">
        <v>105</v>
      </c>
      <c r="C14" s="439"/>
      <c r="D14" s="439"/>
      <c r="E14" s="429"/>
      <c r="F14" s="337">
        <f t="shared" si="0"/>
        <v>0</v>
      </c>
    </row>
    <row r="15" spans="1:7">
      <c r="A15" s="427">
        <v>9</v>
      </c>
      <c r="B15" s="338" t="s">
        <v>106</v>
      </c>
      <c r="C15" s="439"/>
      <c r="D15" s="439"/>
      <c r="E15" s="429"/>
      <c r="F15" s="337">
        <f t="shared" si="0"/>
        <v>0</v>
      </c>
    </row>
    <row r="16" spans="1:7">
      <c r="A16" s="427">
        <v>10</v>
      </c>
      <c r="B16" s="338" t="s">
        <v>107</v>
      </c>
      <c r="C16" s="439"/>
      <c r="D16" s="439"/>
      <c r="E16" s="429"/>
      <c r="F16" s="337">
        <f t="shared" si="0"/>
        <v>0</v>
      </c>
    </row>
    <row r="17" spans="1:6">
      <c r="A17" s="535" t="s">
        <v>41</v>
      </c>
      <c r="B17" s="536"/>
      <c r="C17" s="428">
        <f>SUM(C7:C16)</f>
        <v>0</v>
      </c>
      <c r="D17" s="428">
        <f>SUM(D7:D16)</f>
        <v>0</v>
      </c>
      <c r="E17" s="428">
        <f>SUM(E7:E16)</f>
        <v>0</v>
      </c>
      <c r="F17" s="428">
        <f t="shared" si="0"/>
        <v>0</v>
      </c>
    </row>
  </sheetData>
  <sheetProtection algorithmName="SHA-512" hashValue="av2CNGgy+YS7WijvnE31uzAcOg5eGMWB6zSbqNBiVDP+Zks4vb1AbRSsiJ3iRzCe9ifMhy4nK1P2soezkDy93g==" saltValue="+KX8eWKuB2P81mNRgciR3A==" spinCount="100000" sheet="1" objects="1" scenarios="1"/>
  <protectedRanges>
    <protectedRange sqref="E7:E16" name="Tabel 6a"/>
  </protectedRanges>
  <mergeCells count="5">
    <mergeCell ref="A4:A5"/>
    <mergeCell ref="B4:B5"/>
    <mergeCell ref="C4:E4"/>
    <mergeCell ref="F4:F5"/>
    <mergeCell ref="A17:B17"/>
  </mergeCells>
  <dataValidations count="1">
    <dataValidation type="decimal" operator="greaterThanOrEqual" allowBlank="1" showDropDown="1" showInputMessage="1" showErrorMessage="1" prompt="Input yang dimasukkan harus dalam bentuk angka" sqref="E7:E16" xr:uid="{8B7B1232-4EE6-4415-9905-F8E6F2096B64}">
      <formula1>0</formula1>
    </dataValidation>
  </dataValidations>
  <hyperlinks>
    <hyperlink ref="G1" location="'Daftar Tabel'!A1" display="&lt;&lt;&lt; Daftar Tabel" xr:uid="{00000000-0004-0000-2800-000000000000}"/>
  </hyperlinks>
  <pageMargins left="0.7" right="0.7" top="0.75" bottom="0.75" header="0.3" footer="0.3"/>
  <legacy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tabColor rgb="FFFF0000"/>
  </sheetPr>
  <dimension ref="A1:G17"/>
  <sheetViews>
    <sheetView workbookViewId="0">
      <pane ySplit="6" topLeftCell="A7" activePane="bottomLeft" state="frozen"/>
      <selection activeCell="O19" sqref="O19"/>
      <selection pane="bottomLeft" activeCell="O19" sqref="O19"/>
    </sheetView>
  </sheetViews>
  <sheetFormatPr defaultColWidth="8.85546875" defaultRowHeight="15"/>
  <cols>
    <col min="1" max="1" width="5.5703125" style="3" customWidth="1"/>
    <col min="2" max="2" width="36.5703125" style="3" customWidth="1"/>
    <col min="3" max="6" width="10.5703125" style="3" customWidth="1"/>
    <col min="7" max="7" width="14.5703125" style="3" bestFit="1" customWidth="1"/>
    <col min="8" max="16384" width="8.85546875" style="3"/>
  </cols>
  <sheetData>
    <row r="1" spans="1:7">
      <c r="A1" s="31" t="s">
        <v>239</v>
      </c>
      <c r="G1" s="20" t="s">
        <v>14</v>
      </c>
    </row>
    <row r="2" spans="1:7">
      <c r="A2" s="31"/>
    </row>
    <row r="3" spans="1:7">
      <c r="A3" s="43" t="s">
        <v>354</v>
      </c>
    </row>
    <row r="4" spans="1:7">
      <c r="A4" s="499" t="s">
        <v>17</v>
      </c>
      <c r="B4" s="499" t="s">
        <v>96</v>
      </c>
      <c r="C4" s="499" t="s">
        <v>97</v>
      </c>
      <c r="D4" s="499"/>
      <c r="E4" s="499"/>
      <c r="F4" s="499" t="s">
        <v>41</v>
      </c>
    </row>
    <row r="5" spans="1:7">
      <c r="A5" s="499"/>
      <c r="B5" s="499"/>
      <c r="C5" s="37" t="s">
        <v>39</v>
      </c>
      <c r="D5" s="37" t="s">
        <v>40</v>
      </c>
      <c r="E5" s="37" t="s">
        <v>12</v>
      </c>
      <c r="F5" s="499"/>
    </row>
    <row r="6" spans="1:7">
      <c r="A6" s="22">
        <v>1</v>
      </c>
      <c r="B6" s="22">
        <v>2</v>
      </c>
      <c r="C6" s="22">
        <v>3</v>
      </c>
      <c r="D6" s="22">
        <v>4</v>
      </c>
      <c r="E6" s="22">
        <v>5</v>
      </c>
      <c r="F6" s="22">
        <v>6</v>
      </c>
    </row>
    <row r="7" spans="1:7">
      <c r="A7" s="27">
        <v>1</v>
      </c>
      <c r="B7" s="38" t="s">
        <v>98</v>
      </c>
      <c r="C7" s="23"/>
      <c r="D7" s="23"/>
      <c r="E7" s="23"/>
      <c r="F7" s="27">
        <f>SUM(C7:E7)</f>
        <v>0</v>
      </c>
    </row>
    <row r="8" spans="1:7">
      <c r="A8" s="27">
        <v>2</v>
      </c>
      <c r="B8" s="38" t="s">
        <v>99</v>
      </c>
      <c r="C8" s="23"/>
      <c r="D8" s="23"/>
      <c r="E8" s="23"/>
      <c r="F8" s="27">
        <f t="shared" ref="F8:F17" si="0">SUM(C8:E8)</f>
        <v>0</v>
      </c>
    </row>
    <row r="9" spans="1:7">
      <c r="A9" s="27">
        <v>3</v>
      </c>
      <c r="B9" s="38" t="s">
        <v>100</v>
      </c>
      <c r="C9" s="23"/>
      <c r="D9" s="23"/>
      <c r="E9" s="23"/>
      <c r="F9" s="27">
        <f t="shared" si="0"/>
        <v>0</v>
      </c>
    </row>
    <row r="10" spans="1:7">
      <c r="A10" s="27">
        <v>4</v>
      </c>
      <c r="B10" s="40" t="s">
        <v>101</v>
      </c>
      <c r="C10" s="23"/>
      <c r="D10" s="23"/>
      <c r="E10" s="23"/>
      <c r="F10" s="27">
        <f t="shared" si="0"/>
        <v>0</v>
      </c>
    </row>
    <row r="11" spans="1:7">
      <c r="A11" s="41">
        <v>5</v>
      </c>
      <c r="B11" s="38" t="s">
        <v>102</v>
      </c>
      <c r="C11" s="42"/>
      <c r="D11" s="23"/>
      <c r="E11" s="23"/>
      <c r="F11" s="27">
        <f t="shared" si="0"/>
        <v>0</v>
      </c>
    </row>
    <row r="12" spans="1:7">
      <c r="A12" s="41">
        <v>6</v>
      </c>
      <c r="B12" s="38" t="s">
        <v>103</v>
      </c>
      <c r="C12" s="42"/>
      <c r="D12" s="23"/>
      <c r="E12" s="23"/>
      <c r="F12" s="27">
        <f t="shared" si="0"/>
        <v>0</v>
      </c>
    </row>
    <row r="13" spans="1:7">
      <c r="A13" s="41">
        <v>7</v>
      </c>
      <c r="B13" s="38" t="s">
        <v>104</v>
      </c>
      <c r="C13" s="42"/>
      <c r="D13" s="23"/>
      <c r="E13" s="23"/>
      <c r="F13" s="27">
        <f t="shared" si="0"/>
        <v>0</v>
      </c>
    </row>
    <row r="14" spans="1:7" ht="25.5">
      <c r="A14" s="41">
        <v>8</v>
      </c>
      <c r="B14" s="38" t="s">
        <v>109</v>
      </c>
      <c r="C14" s="42"/>
      <c r="D14" s="23"/>
      <c r="E14" s="23"/>
      <c r="F14" s="27">
        <f t="shared" si="0"/>
        <v>0</v>
      </c>
    </row>
    <row r="15" spans="1:7" ht="25.5">
      <c r="A15" s="41">
        <v>9</v>
      </c>
      <c r="B15" s="38" t="s">
        <v>110</v>
      </c>
      <c r="C15" s="42"/>
      <c r="D15" s="23"/>
      <c r="E15" s="23"/>
      <c r="F15" s="27">
        <f t="shared" si="0"/>
        <v>0</v>
      </c>
    </row>
    <row r="16" spans="1:7" ht="25.5">
      <c r="A16" s="41">
        <v>10</v>
      </c>
      <c r="B16" s="38" t="s">
        <v>111</v>
      </c>
      <c r="C16" s="42"/>
      <c r="D16" s="23"/>
      <c r="E16" s="23"/>
      <c r="F16" s="27">
        <f t="shared" si="0"/>
        <v>0</v>
      </c>
    </row>
    <row r="17" spans="1:6">
      <c r="A17" s="502" t="s">
        <v>41</v>
      </c>
      <c r="B17" s="503"/>
      <c r="C17" s="28">
        <f>SUM(C7:C16)</f>
        <v>0</v>
      </c>
      <c r="D17" s="28">
        <f>SUM(D7:D16)</f>
        <v>0</v>
      </c>
      <c r="E17" s="28">
        <f>SUM(E7:E16)</f>
        <v>0</v>
      </c>
      <c r="F17" s="28">
        <f t="shared" si="0"/>
        <v>0</v>
      </c>
    </row>
  </sheetData>
  <sheetProtection algorithmName="SHA-512" hashValue="zL0bIUBTotQDF1FndJsdLsaNslL6+PV7P0Wb64u15OTDNe5C+IOwnXTK+6G6E4sI6TseLG7YmneECBNfV2UvzQ==" saltValue="2e4vLJomDJ/wrsNDo23RHQ==" spinCount="100000" sheet="1" objects="1" scenarios="1"/>
  <mergeCells count="5">
    <mergeCell ref="A17:B17"/>
    <mergeCell ref="A4:A5"/>
    <mergeCell ref="B4:B5"/>
    <mergeCell ref="C4:E4"/>
    <mergeCell ref="F4:F5"/>
  </mergeCells>
  <hyperlinks>
    <hyperlink ref="G1" location="'Daftar Tabel'!A1" display="&lt;&lt;&lt; Daftar Tabel"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tabColor rgb="FFFF0000"/>
  </sheetPr>
  <dimension ref="A1:E11"/>
  <sheetViews>
    <sheetView workbookViewId="0">
      <pane xSplit="1" ySplit="5" topLeftCell="B6" activePane="bottomRight" state="frozen"/>
      <selection activeCell="O19" sqref="O19"/>
      <selection pane="topRight" activeCell="O19" sqref="O19"/>
      <selection pane="bottomLeft" activeCell="O19" sqref="O19"/>
      <selection pane="bottomRight" activeCell="O19" sqref="O19"/>
    </sheetView>
  </sheetViews>
  <sheetFormatPr defaultColWidth="8.85546875" defaultRowHeight="15"/>
  <cols>
    <col min="1" max="1" width="5.5703125" style="18" customWidth="1"/>
    <col min="2" max="2" width="28.5703125" style="18" customWidth="1"/>
    <col min="3" max="3" width="24.5703125" style="18" customWidth="1"/>
    <col min="4" max="4" width="16.5703125" style="18" customWidth="1"/>
    <col min="5" max="5" width="14.5703125" style="18" bestFit="1" customWidth="1"/>
    <col min="6" max="16384" width="8.85546875" style="18"/>
  </cols>
  <sheetData>
    <row r="1" spans="1:5">
      <c r="A1" s="31" t="s">
        <v>240</v>
      </c>
      <c r="E1" s="20" t="s">
        <v>14</v>
      </c>
    </row>
    <row r="2" spans="1:5">
      <c r="A2" s="31"/>
    </row>
    <row r="3" spans="1:5">
      <c r="A3" s="43" t="s">
        <v>241</v>
      </c>
    </row>
    <row r="4" spans="1:5" ht="38.25">
      <c r="A4" s="37" t="s">
        <v>17</v>
      </c>
      <c r="B4" s="37" t="s">
        <v>176</v>
      </c>
      <c r="C4" s="37" t="s">
        <v>123</v>
      </c>
      <c r="D4" s="37" t="s">
        <v>124</v>
      </c>
    </row>
    <row r="5" spans="1:5">
      <c r="A5" s="22">
        <v>1</v>
      </c>
      <c r="B5" s="22">
        <v>2</v>
      </c>
      <c r="C5" s="22">
        <v>3</v>
      </c>
      <c r="D5" s="22">
        <v>4</v>
      </c>
    </row>
    <row r="6" spans="1:5">
      <c r="A6" s="27">
        <v>1</v>
      </c>
      <c r="B6" s="49"/>
      <c r="C6" s="49"/>
      <c r="D6" s="23"/>
    </row>
    <row r="7" spans="1:5">
      <c r="A7" s="27">
        <v>2</v>
      </c>
      <c r="B7" s="49"/>
      <c r="C7" s="49"/>
      <c r="D7" s="23"/>
    </row>
    <row r="8" spans="1:5">
      <c r="A8" s="27">
        <v>3</v>
      </c>
      <c r="B8" s="49"/>
      <c r="C8" s="49"/>
      <c r="D8" s="23"/>
    </row>
    <row r="9" spans="1:5">
      <c r="A9" s="27">
        <v>4</v>
      </c>
      <c r="B9" s="49"/>
      <c r="C9" s="49"/>
      <c r="D9" s="23"/>
    </row>
    <row r="10" spans="1:5">
      <c r="A10" s="27">
        <v>5</v>
      </c>
      <c r="B10" s="49"/>
      <c r="C10" s="49"/>
      <c r="D10" s="23"/>
    </row>
    <row r="11" spans="1:5">
      <c r="A11" s="27" t="s">
        <v>60</v>
      </c>
      <c r="B11" s="49"/>
      <c r="C11" s="49"/>
      <c r="D11" s="23"/>
    </row>
  </sheetData>
  <sheetProtection algorithmName="SHA-512" hashValue="8pRum5jug5SbJsI97iBj4/4q80WtiW38z3BmUnCjd33K/4JegJRskx9V4QQzPciUPfrtKN6ACCUXiIeb1DYtEw==" saltValue="LsURfyx+J6zSzquy3O6SdA==" spinCount="100000" sheet="1" objects="1" scenarios="1"/>
  <hyperlinks>
    <hyperlink ref="E1" location="'Daftar Tabel'!A1" display="&lt;&lt;&lt; Daftar Tabel"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tabColor rgb="FFFF0000"/>
  </sheetPr>
  <dimension ref="A1:G11"/>
  <sheetViews>
    <sheetView zoomScaleNormal="100" workbookViewId="0">
      <pane xSplit="1" ySplit="5" topLeftCell="B6" activePane="bottomRight" state="frozen"/>
      <selection activeCell="O19" sqref="O19"/>
      <selection pane="topRight" activeCell="O19" sqref="O19"/>
      <selection pane="bottomLeft" activeCell="O19" sqref="O19"/>
      <selection pane="bottomRight" activeCell="Q25" sqref="Q25"/>
    </sheetView>
  </sheetViews>
  <sheetFormatPr defaultColWidth="8.85546875" defaultRowHeight="15"/>
  <cols>
    <col min="1" max="1" width="5.5703125" style="18" customWidth="1"/>
    <col min="2" max="2" width="28.5703125" style="18" customWidth="1"/>
    <col min="3" max="3" width="24.5703125" style="18" customWidth="1"/>
    <col min="4" max="5" width="16.5703125" style="18" customWidth="1"/>
    <col min="6" max="6" width="14.5703125" style="18" bestFit="1" customWidth="1"/>
    <col min="7" max="16384" width="8.85546875" style="18"/>
  </cols>
  <sheetData>
    <row r="1" spans="1:7">
      <c r="A1" s="31" t="s">
        <v>400</v>
      </c>
      <c r="G1" s="20" t="s">
        <v>14</v>
      </c>
    </row>
    <row r="2" spans="1:7">
      <c r="A2" s="31"/>
    </row>
    <row r="3" spans="1:7">
      <c r="A3" s="43" t="s">
        <v>242</v>
      </c>
    </row>
    <row r="4" spans="1:7" ht="25.5">
      <c r="A4" s="37" t="s">
        <v>17</v>
      </c>
      <c r="B4" s="37" t="s">
        <v>176</v>
      </c>
      <c r="C4" s="37" t="s">
        <v>343</v>
      </c>
      <c r="D4" s="37" t="s">
        <v>126</v>
      </c>
      <c r="E4" s="37" t="s">
        <v>127</v>
      </c>
      <c r="F4" s="37" t="s">
        <v>399</v>
      </c>
    </row>
    <row r="5" spans="1:7">
      <c r="A5" s="22">
        <v>1</v>
      </c>
      <c r="B5" s="22">
        <v>2</v>
      </c>
      <c r="C5" s="22">
        <v>3</v>
      </c>
      <c r="D5" s="22">
        <v>3</v>
      </c>
      <c r="E5" s="22">
        <v>4</v>
      </c>
      <c r="F5" s="22">
        <v>5</v>
      </c>
    </row>
    <row r="6" spans="1:7">
      <c r="A6" s="27">
        <v>1</v>
      </c>
      <c r="B6" s="49"/>
      <c r="C6" s="49"/>
      <c r="D6" s="23"/>
      <c r="E6" s="23"/>
      <c r="F6" s="73"/>
    </row>
    <row r="7" spans="1:7">
      <c r="A7" s="27">
        <v>2</v>
      </c>
      <c r="B7" s="49"/>
      <c r="C7" s="49"/>
      <c r="D7" s="23"/>
      <c r="E7" s="23"/>
      <c r="F7" s="73"/>
    </row>
    <row r="8" spans="1:7">
      <c r="A8" s="27">
        <v>3</v>
      </c>
      <c r="B8" s="49"/>
      <c r="C8" s="49"/>
      <c r="D8" s="23"/>
      <c r="E8" s="23"/>
      <c r="F8" s="73"/>
    </row>
    <row r="9" spans="1:7">
      <c r="A9" s="27">
        <v>4</v>
      </c>
      <c r="B9" s="49"/>
      <c r="C9" s="49"/>
      <c r="D9" s="23"/>
      <c r="E9" s="23"/>
      <c r="F9" s="73"/>
    </row>
    <row r="10" spans="1:7">
      <c r="A10" s="27">
        <v>5</v>
      </c>
      <c r="B10" s="49"/>
      <c r="C10" s="49"/>
      <c r="D10" s="23"/>
      <c r="E10" s="23"/>
      <c r="F10" s="73"/>
    </row>
    <row r="11" spans="1:7">
      <c r="A11" s="27" t="s">
        <v>60</v>
      </c>
      <c r="B11" s="49"/>
      <c r="C11" s="49"/>
      <c r="D11" s="23"/>
      <c r="E11" s="23"/>
      <c r="F11" s="73"/>
    </row>
  </sheetData>
  <sheetProtection algorithmName="SHA-512" hashValue="Kf/lagNu9Ge1CTvUVB5nJNUVktUK+/wR0E0sPcxcENjLIqM0FUUsgvRcWUAsLbzICzQd9n9yuBPphRFN8JLiNA==" saltValue="AZMVEeiaWwPjvOrN2egL0Q==" spinCount="100000" sheet="1" objects="1" scenarios="1"/>
  <hyperlinks>
    <hyperlink ref="G1" location="'Daftar Tabel'!A1" display="&lt;&lt;&lt; Daftar Tabel" xr:uid="{00000000-0004-0000-2B00-000000000000}"/>
  </hyperlinks>
  <pageMargins left="0.7" right="0.7" top="0.75" bottom="0.75" header="0.3" footer="0.3"/>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I207"/>
  <sheetViews>
    <sheetView workbookViewId="0">
      <pane xSplit="1" ySplit="7" topLeftCell="B8" activePane="bottomRight" state="frozen"/>
      <selection activeCell="O19" sqref="O19"/>
      <selection pane="topRight" activeCell="O19" sqref="O19"/>
      <selection pane="bottomLeft" activeCell="O19" sqref="O19"/>
      <selection pane="bottomRight" activeCell="H5" sqref="H5"/>
    </sheetView>
  </sheetViews>
  <sheetFormatPr defaultColWidth="8.85546875" defaultRowHeight="29.25" customHeight="1"/>
  <cols>
    <col min="1" max="1" width="5.5703125" customWidth="1"/>
    <col min="2" max="2" width="43.7109375" customWidth="1"/>
    <col min="3" max="3" width="10.42578125" style="44" customWidth="1"/>
    <col min="4" max="4" width="36.5703125" customWidth="1"/>
    <col min="5" max="5" width="14.5703125" bestFit="1" customWidth="1"/>
  </cols>
  <sheetData>
    <row r="1" spans="1:9" ht="21" customHeight="1">
      <c r="A1" s="34" t="s">
        <v>401</v>
      </c>
      <c r="E1" s="20" t="s">
        <v>14</v>
      </c>
    </row>
    <row r="2" spans="1:9" ht="21" customHeight="1">
      <c r="A2" s="34"/>
      <c r="E2" s="66"/>
    </row>
    <row r="3" spans="1:9" ht="21" customHeight="1">
      <c r="A3" s="43" t="s">
        <v>355</v>
      </c>
      <c r="E3" s="45"/>
    </row>
    <row r="4" spans="1:9" ht="21" customHeight="1">
      <c r="A4" s="34" t="s">
        <v>243</v>
      </c>
    </row>
    <row r="5" spans="1:9" ht="21" customHeight="1">
      <c r="A5" s="37" t="s">
        <v>112</v>
      </c>
      <c r="B5" s="37" t="s">
        <v>113</v>
      </c>
      <c r="C5" s="434" t="s">
        <v>1133</v>
      </c>
      <c r="D5" s="434" t="s">
        <v>114</v>
      </c>
    </row>
    <row r="6" spans="1:9" ht="21" customHeight="1">
      <c r="A6" s="46">
        <v>1</v>
      </c>
      <c r="B6" s="46">
        <v>2</v>
      </c>
      <c r="C6" s="46">
        <v>3</v>
      </c>
      <c r="D6" s="46">
        <v>4</v>
      </c>
    </row>
    <row r="7" spans="1:9" ht="21" customHeight="1">
      <c r="A7" s="47" t="s">
        <v>56</v>
      </c>
      <c r="B7" s="506" t="s">
        <v>115</v>
      </c>
      <c r="C7" s="507"/>
      <c r="D7" s="508"/>
    </row>
    <row r="8" spans="1:9" ht="29.25" customHeight="1">
      <c r="A8" s="48">
        <v>1</v>
      </c>
      <c r="B8" s="400"/>
      <c r="C8" s="429"/>
      <c r="D8" s="401"/>
      <c r="F8" s="522" t="s">
        <v>1079</v>
      </c>
      <c r="G8" s="474"/>
      <c r="H8" s="474"/>
      <c r="I8" s="474"/>
    </row>
    <row r="9" spans="1:9" ht="29.25" customHeight="1">
      <c r="A9" s="48">
        <v>2</v>
      </c>
      <c r="B9" s="400"/>
      <c r="C9" s="429"/>
      <c r="D9" s="401"/>
      <c r="F9" s="399" t="s">
        <v>1116</v>
      </c>
      <c r="I9" s="317">
        <f>COUNTIFS(B8:B993,"&lt;&gt;",C8:C993,"&lt;&gt;")</f>
        <v>0</v>
      </c>
    </row>
    <row r="10" spans="1:9" ht="29.25" customHeight="1">
      <c r="A10" s="48">
        <v>3</v>
      </c>
      <c r="B10" s="400"/>
      <c r="C10" s="429"/>
      <c r="D10" s="401"/>
    </row>
    <row r="11" spans="1:9" ht="29.25" customHeight="1">
      <c r="A11" s="48">
        <v>4</v>
      </c>
      <c r="B11" s="400"/>
      <c r="C11" s="429"/>
      <c r="D11" s="401"/>
    </row>
    <row r="12" spans="1:9" ht="29.25" customHeight="1">
      <c r="A12" s="48">
        <v>5</v>
      </c>
      <c r="B12" s="400"/>
      <c r="C12" s="429"/>
      <c r="D12" s="401"/>
    </row>
    <row r="13" spans="1:9" ht="29.25" customHeight="1">
      <c r="A13" s="48">
        <v>6</v>
      </c>
      <c r="B13" s="400"/>
      <c r="C13" s="429"/>
      <c r="D13" s="401"/>
    </row>
    <row r="14" spans="1:9" ht="29.25" customHeight="1">
      <c r="A14" s="48">
        <v>7</v>
      </c>
      <c r="B14" s="400"/>
      <c r="C14" s="429"/>
      <c r="D14" s="401"/>
    </row>
    <row r="15" spans="1:9" ht="29.25" customHeight="1">
      <c r="A15" s="48">
        <v>8</v>
      </c>
      <c r="B15" s="400"/>
      <c r="C15" s="429"/>
      <c r="D15" s="401"/>
    </row>
    <row r="16" spans="1:9" ht="29.25" customHeight="1">
      <c r="A16" s="48">
        <v>9</v>
      </c>
      <c r="B16" s="400"/>
      <c r="C16" s="429"/>
      <c r="D16" s="401"/>
    </row>
    <row r="17" spans="1:4" ht="29.25" customHeight="1">
      <c r="A17" s="48">
        <v>10</v>
      </c>
      <c r="B17" s="400"/>
      <c r="C17" s="429"/>
      <c r="D17" s="401"/>
    </row>
    <row r="18" spans="1:4" ht="29.25" customHeight="1">
      <c r="A18" s="48">
        <v>11</v>
      </c>
      <c r="B18" s="400"/>
      <c r="C18" s="429"/>
      <c r="D18" s="401"/>
    </row>
    <row r="19" spans="1:4" ht="29.25" customHeight="1">
      <c r="A19" s="48">
        <v>12</v>
      </c>
      <c r="B19" s="400"/>
      <c r="C19" s="429"/>
      <c r="D19" s="401"/>
    </row>
    <row r="20" spans="1:4" ht="29.25" customHeight="1">
      <c r="A20" s="48">
        <v>13</v>
      </c>
      <c r="B20" s="400"/>
      <c r="C20" s="429"/>
      <c r="D20" s="401"/>
    </row>
    <row r="21" spans="1:4" ht="29.25" customHeight="1">
      <c r="A21" s="48">
        <v>14</v>
      </c>
      <c r="B21" s="400"/>
      <c r="C21" s="429"/>
      <c r="D21" s="401"/>
    </row>
    <row r="22" spans="1:4" ht="29.25" customHeight="1">
      <c r="A22" s="48">
        <v>15</v>
      </c>
      <c r="B22" s="400"/>
      <c r="C22" s="429"/>
      <c r="D22" s="401"/>
    </row>
    <row r="23" spans="1:4" ht="29.25" customHeight="1">
      <c r="A23" s="48">
        <v>16</v>
      </c>
      <c r="B23" s="400"/>
      <c r="C23" s="429"/>
      <c r="D23" s="401"/>
    </row>
    <row r="24" spans="1:4" ht="29.25" customHeight="1">
      <c r="A24" s="48">
        <v>17</v>
      </c>
      <c r="B24" s="400"/>
      <c r="C24" s="429"/>
      <c r="D24" s="401"/>
    </row>
    <row r="25" spans="1:4" ht="29.25" customHeight="1">
      <c r="A25" s="48">
        <v>18</v>
      </c>
      <c r="B25" s="400"/>
      <c r="C25" s="429"/>
      <c r="D25" s="401"/>
    </row>
    <row r="26" spans="1:4" ht="29.25" customHeight="1">
      <c r="A26" s="48">
        <v>19</v>
      </c>
      <c r="B26" s="400"/>
      <c r="C26" s="429"/>
      <c r="D26" s="401"/>
    </row>
    <row r="27" spans="1:4" ht="29.25" customHeight="1">
      <c r="A27" s="48">
        <v>20</v>
      </c>
      <c r="B27" s="400"/>
      <c r="C27" s="429"/>
      <c r="D27" s="401"/>
    </row>
    <row r="28" spans="1:4" ht="29.25" customHeight="1">
      <c r="A28" s="48">
        <v>21</v>
      </c>
      <c r="B28" s="400"/>
      <c r="C28" s="429"/>
      <c r="D28" s="401"/>
    </row>
    <row r="29" spans="1:4" ht="29.25" customHeight="1">
      <c r="A29" s="48">
        <v>22</v>
      </c>
      <c r="B29" s="400"/>
      <c r="C29" s="429"/>
      <c r="D29" s="401"/>
    </row>
    <row r="30" spans="1:4" ht="29.25" customHeight="1">
      <c r="A30" s="48">
        <v>23</v>
      </c>
      <c r="B30" s="400"/>
      <c r="C30" s="429"/>
      <c r="D30" s="401"/>
    </row>
    <row r="31" spans="1:4" ht="29.25" customHeight="1">
      <c r="A31" s="48">
        <v>24</v>
      </c>
      <c r="B31" s="400"/>
      <c r="C31" s="429"/>
      <c r="D31" s="401"/>
    </row>
    <row r="32" spans="1:4" ht="29.25" customHeight="1">
      <c r="A32" s="48">
        <v>25</v>
      </c>
      <c r="B32" s="400"/>
      <c r="C32" s="429"/>
      <c r="D32" s="401"/>
    </row>
    <row r="33" spans="1:4" ht="29.25" customHeight="1">
      <c r="A33" s="48">
        <v>26</v>
      </c>
      <c r="B33" s="400"/>
      <c r="C33" s="429"/>
      <c r="D33" s="401"/>
    </row>
    <row r="34" spans="1:4" ht="29.25" customHeight="1">
      <c r="A34" s="48">
        <v>27</v>
      </c>
      <c r="B34" s="400"/>
      <c r="C34" s="429"/>
      <c r="D34" s="401"/>
    </row>
    <row r="35" spans="1:4" ht="29.25" customHeight="1">
      <c r="A35" s="48">
        <v>28</v>
      </c>
      <c r="B35" s="400"/>
      <c r="C35" s="429"/>
      <c r="D35" s="401"/>
    </row>
    <row r="36" spans="1:4" ht="29.25" customHeight="1">
      <c r="A36" s="48">
        <v>29</v>
      </c>
      <c r="B36" s="400"/>
      <c r="C36" s="429"/>
      <c r="D36" s="401"/>
    </row>
    <row r="37" spans="1:4" ht="29.25" customHeight="1">
      <c r="A37" s="48">
        <v>30</v>
      </c>
      <c r="B37" s="400"/>
      <c r="C37" s="429"/>
      <c r="D37" s="401"/>
    </row>
    <row r="38" spans="1:4" ht="29.25" customHeight="1">
      <c r="A38" s="48">
        <v>31</v>
      </c>
      <c r="B38" s="400"/>
      <c r="C38" s="429"/>
      <c r="D38" s="401"/>
    </row>
    <row r="39" spans="1:4" ht="29.25" customHeight="1">
      <c r="A39" s="48">
        <v>32</v>
      </c>
      <c r="B39" s="400"/>
      <c r="C39" s="429"/>
      <c r="D39" s="401"/>
    </row>
    <row r="40" spans="1:4" ht="29.25" customHeight="1">
      <c r="A40" s="48">
        <v>33</v>
      </c>
      <c r="B40" s="400"/>
      <c r="C40" s="429"/>
      <c r="D40" s="401"/>
    </row>
    <row r="41" spans="1:4" ht="29.25" customHeight="1">
      <c r="A41" s="48">
        <v>34</v>
      </c>
      <c r="B41" s="400"/>
      <c r="C41" s="429"/>
      <c r="D41" s="401"/>
    </row>
    <row r="42" spans="1:4" ht="29.25" customHeight="1">
      <c r="A42" s="48">
        <v>35</v>
      </c>
      <c r="B42" s="400"/>
      <c r="C42" s="429"/>
      <c r="D42" s="401"/>
    </row>
    <row r="43" spans="1:4" ht="29.25" customHeight="1">
      <c r="A43" s="48">
        <v>36</v>
      </c>
      <c r="B43" s="400"/>
      <c r="C43" s="429"/>
      <c r="D43" s="401"/>
    </row>
    <row r="44" spans="1:4" ht="29.25" customHeight="1">
      <c r="A44" s="48">
        <v>37</v>
      </c>
      <c r="B44" s="400"/>
      <c r="C44" s="429"/>
      <c r="D44" s="401"/>
    </row>
    <row r="45" spans="1:4" ht="29.25" customHeight="1">
      <c r="A45" s="48">
        <v>38</v>
      </c>
      <c r="B45" s="400"/>
      <c r="C45" s="429"/>
      <c r="D45" s="401"/>
    </row>
    <row r="46" spans="1:4" ht="29.25" customHeight="1">
      <c r="A46" s="48">
        <v>39</v>
      </c>
      <c r="B46" s="400"/>
      <c r="C46" s="429"/>
      <c r="D46" s="401"/>
    </row>
    <row r="47" spans="1:4" ht="29.25" customHeight="1">
      <c r="A47" s="48">
        <v>40</v>
      </c>
      <c r="B47" s="400"/>
      <c r="C47" s="429"/>
      <c r="D47" s="401"/>
    </row>
    <row r="48" spans="1:4" ht="29.25" customHeight="1">
      <c r="A48" s="48">
        <v>41</v>
      </c>
      <c r="B48" s="400"/>
      <c r="C48" s="429"/>
      <c r="D48" s="401"/>
    </row>
    <row r="49" spans="1:4" ht="29.25" customHeight="1">
      <c r="A49" s="48">
        <v>42</v>
      </c>
      <c r="B49" s="400"/>
      <c r="C49" s="429"/>
      <c r="D49" s="401"/>
    </row>
    <row r="50" spans="1:4" ht="29.25" customHeight="1">
      <c r="A50" s="48">
        <v>43</v>
      </c>
      <c r="B50" s="400"/>
      <c r="C50" s="429"/>
      <c r="D50" s="401"/>
    </row>
    <row r="51" spans="1:4" ht="29.25" customHeight="1">
      <c r="A51" s="48">
        <v>44</v>
      </c>
      <c r="B51" s="400"/>
      <c r="C51" s="429"/>
      <c r="D51" s="401"/>
    </row>
    <row r="52" spans="1:4" ht="29.25" customHeight="1">
      <c r="A52" s="48">
        <v>45</v>
      </c>
      <c r="B52" s="400"/>
      <c r="C52" s="429"/>
      <c r="D52" s="401"/>
    </row>
    <row r="53" spans="1:4" ht="29.25" customHeight="1">
      <c r="A53" s="48">
        <v>46</v>
      </c>
      <c r="B53" s="400"/>
      <c r="C53" s="429"/>
      <c r="D53" s="401"/>
    </row>
    <row r="54" spans="1:4" ht="29.25" customHeight="1">
      <c r="A54" s="48">
        <v>47</v>
      </c>
      <c r="B54" s="400"/>
      <c r="C54" s="429"/>
      <c r="D54" s="401"/>
    </row>
    <row r="55" spans="1:4" ht="29.25" customHeight="1">
      <c r="A55" s="48">
        <v>48</v>
      </c>
      <c r="B55" s="400"/>
      <c r="C55" s="429"/>
      <c r="D55" s="401"/>
    </row>
    <row r="56" spans="1:4" ht="29.25" customHeight="1">
      <c r="A56" s="48">
        <v>49</v>
      </c>
      <c r="B56" s="400"/>
      <c r="C56" s="429"/>
      <c r="D56" s="401"/>
    </row>
    <row r="57" spans="1:4" ht="29.25" customHeight="1">
      <c r="A57" s="48">
        <v>50</v>
      </c>
      <c r="B57" s="400"/>
      <c r="C57" s="429"/>
      <c r="D57" s="401"/>
    </row>
    <row r="58" spans="1:4" ht="29.25" customHeight="1">
      <c r="A58" s="48">
        <v>51</v>
      </c>
      <c r="B58" s="400"/>
      <c r="C58" s="429"/>
      <c r="D58" s="401"/>
    </row>
    <row r="59" spans="1:4" ht="29.25" customHeight="1">
      <c r="A59" s="48">
        <v>52</v>
      </c>
      <c r="B59" s="400"/>
      <c r="C59" s="429"/>
      <c r="D59" s="401"/>
    </row>
    <row r="60" spans="1:4" ht="29.25" customHeight="1">
      <c r="A60" s="48">
        <v>53</v>
      </c>
      <c r="B60" s="400"/>
      <c r="C60" s="429"/>
      <c r="D60" s="401"/>
    </row>
    <row r="61" spans="1:4" ht="29.25" customHeight="1">
      <c r="A61" s="48">
        <v>54</v>
      </c>
      <c r="B61" s="400"/>
      <c r="C61" s="429"/>
      <c r="D61" s="401"/>
    </row>
    <row r="62" spans="1:4" ht="29.25" customHeight="1">
      <c r="A62" s="48">
        <v>55</v>
      </c>
      <c r="B62" s="400"/>
      <c r="C62" s="429"/>
      <c r="D62" s="401"/>
    </row>
    <row r="63" spans="1:4" ht="29.25" customHeight="1">
      <c r="A63" s="48">
        <v>56</v>
      </c>
      <c r="B63" s="400"/>
      <c r="C63" s="429"/>
      <c r="D63" s="401"/>
    </row>
    <row r="64" spans="1:4" ht="29.25" customHeight="1">
      <c r="A64" s="48">
        <v>57</v>
      </c>
      <c r="B64" s="400"/>
      <c r="C64" s="429"/>
      <c r="D64" s="401"/>
    </row>
    <row r="65" spans="1:4" ht="29.25" customHeight="1">
      <c r="A65" s="48">
        <v>58</v>
      </c>
      <c r="B65" s="400"/>
      <c r="C65" s="429"/>
      <c r="D65" s="401"/>
    </row>
    <row r="66" spans="1:4" ht="29.25" customHeight="1">
      <c r="A66" s="48">
        <v>59</v>
      </c>
      <c r="B66" s="400"/>
      <c r="C66" s="429"/>
      <c r="D66" s="401"/>
    </row>
    <row r="67" spans="1:4" ht="29.25" customHeight="1">
      <c r="A67" s="48">
        <v>60</v>
      </c>
      <c r="B67" s="400"/>
      <c r="C67" s="429"/>
      <c r="D67" s="401"/>
    </row>
    <row r="68" spans="1:4" ht="29.25" customHeight="1">
      <c r="A68" s="48">
        <v>61</v>
      </c>
      <c r="B68" s="400"/>
      <c r="C68" s="429"/>
      <c r="D68" s="401"/>
    </row>
    <row r="69" spans="1:4" ht="29.25" customHeight="1">
      <c r="A69" s="48">
        <v>62</v>
      </c>
      <c r="B69" s="400"/>
      <c r="C69" s="429"/>
      <c r="D69" s="401"/>
    </row>
    <row r="70" spans="1:4" ht="29.25" customHeight="1">
      <c r="A70" s="48">
        <v>63</v>
      </c>
      <c r="B70" s="400"/>
      <c r="C70" s="429"/>
      <c r="D70" s="401"/>
    </row>
    <row r="71" spans="1:4" ht="29.25" customHeight="1">
      <c r="A71" s="48">
        <v>64</v>
      </c>
      <c r="B71" s="400"/>
      <c r="C71" s="429"/>
      <c r="D71" s="401"/>
    </row>
    <row r="72" spans="1:4" ht="29.25" customHeight="1">
      <c r="A72" s="48">
        <v>65</v>
      </c>
      <c r="B72" s="400"/>
      <c r="C72" s="429"/>
      <c r="D72" s="401"/>
    </row>
    <row r="73" spans="1:4" ht="29.25" customHeight="1">
      <c r="A73" s="48">
        <v>66</v>
      </c>
      <c r="B73" s="400"/>
      <c r="C73" s="429"/>
      <c r="D73" s="401"/>
    </row>
    <row r="74" spans="1:4" ht="29.25" customHeight="1">
      <c r="A74" s="48">
        <v>67</v>
      </c>
      <c r="B74" s="400"/>
      <c r="C74" s="429"/>
      <c r="D74" s="401"/>
    </row>
    <row r="75" spans="1:4" ht="29.25" customHeight="1">
      <c r="A75" s="48">
        <v>68</v>
      </c>
      <c r="B75" s="400"/>
      <c r="C75" s="429"/>
      <c r="D75" s="401"/>
    </row>
    <row r="76" spans="1:4" ht="29.25" customHeight="1">
      <c r="A76" s="48">
        <v>69</v>
      </c>
      <c r="B76" s="400"/>
      <c r="C76" s="429"/>
      <c r="D76" s="401"/>
    </row>
    <row r="77" spans="1:4" ht="29.25" customHeight="1">
      <c r="A77" s="48">
        <v>70</v>
      </c>
      <c r="B77" s="400"/>
      <c r="C77" s="429"/>
      <c r="D77" s="401"/>
    </row>
    <row r="78" spans="1:4" ht="29.25" customHeight="1">
      <c r="A78" s="48">
        <v>71</v>
      </c>
      <c r="B78" s="400"/>
      <c r="C78" s="429"/>
      <c r="D78" s="401"/>
    </row>
    <row r="79" spans="1:4" ht="29.25" customHeight="1">
      <c r="A79" s="48">
        <v>72</v>
      </c>
      <c r="B79" s="400"/>
      <c r="C79" s="429"/>
      <c r="D79" s="401"/>
    </row>
    <row r="80" spans="1:4" ht="29.25" customHeight="1">
      <c r="A80" s="48">
        <v>73</v>
      </c>
      <c r="B80" s="400"/>
      <c r="C80" s="429"/>
      <c r="D80" s="401"/>
    </row>
    <row r="81" spans="1:4" ht="29.25" customHeight="1">
      <c r="A81" s="48">
        <v>74</v>
      </c>
      <c r="B81" s="400"/>
      <c r="C81" s="429"/>
      <c r="D81" s="401"/>
    </row>
    <row r="82" spans="1:4" ht="29.25" customHeight="1">
      <c r="A82" s="48">
        <v>75</v>
      </c>
      <c r="B82" s="400"/>
      <c r="C82" s="429"/>
      <c r="D82" s="401"/>
    </row>
    <row r="83" spans="1:4" ht="29.25" customHeight="1">
      <c r="A83" s="48">
        <v>76</v>
      </c>
      <c r="B83" s="400"/>
      <c r="C83" s="429"/>
      <c r="D83" s="401"/>
    </row>
    <row r="84" spans="1:4" ht="29.25" customHeight="1">
      <c r="A84" s="48">
        <v>77</v>
      </c>
      <c r="B84" s="400"/>
      <c r="C84" s="429"/>
      <c r="D84" s="401"/>
    </row>
    <row r="85" spans="1:4" ht="29.25" customHeight="1">
      <c r="A85" s="48">
        <v>78</v>
      </c>
      <c r="B85" s="400"/>
      <c r="C85" s="429"/>
      <c r="D85" s="401"/>
    </row>
    <row r="86" spans="1:4" ht="29.25" customHeight="1">
      <c r="A86" s="48">
        <v>79</v>
      </c>
      <c r="B86" s="400"/>
      <c r="C86" s="429"/>
      <c r="D86" s="401"/>
    </row>
    <row r="87" spans="1:4" ht="29.25" customHeight="1">
      <c r="A87" s="48">
        <v>80</v>
      </c>
      <c r="B87" s="400"/>
      <c r="C87" s="429"/>
      <c r="D87" s="401"/>
    </row>
    <row r="88" spans="1:4" ht="29.25" customHeight="1">
      <c r="A88" s="48">
        <v>81</v>
      </c>
      <c r="B88" s="400"/>
      <c r="C88" s="429"/>
      <c r="D88" s="401"/>
    </row>
    <row r="89" spans="1:4" ht="29.25" customHeight="1">
      <c r="A89" s="48">
        <v>82</v>
      </c>
      <c r="B89" s="400"/>
      <c r="C89" s="429"/>
      <c r="D89" s="401"/>
    </row>
    <row r="90" spans="1:4" ht="29.25" customHeight="1">
      <c r="A90" s="48">
        <v>83</v>
      </c>
      <c r="B90" s="400"/>
      <c r="C90" s="429"/>
      <c r="D90" s="401"/>
    </row>
    <row r="91" spans="1:4" ht="29.25" customHeight="1">
      <c r="A91" s="48">
        <v>84</v>
      </c>
      <c r="B91" s="400"/>
      <c r="C91" s="429"/>
      <c r="D91" s="401"/>
    </row>
    <row r="92" spans="1:4" ht="29.25" customHeight="1">
      <c r="A92" s="48">
        <v>85</v>
      </c>
      <c r="B92" s="400"/>
      <c r="C92" s="429"/>
      <c r="D92" s="401"/>
    </row>
    <row r="93" spans="1:4" ht="29.25" customHeight="1">
      <c r="A93" s="48">
        <v>86</v>
      </c>
      <c r="B93" s="400"/>
      <c r="C93" s="429"/>
      <c r="D93" s="401"/>
    </row>
    <row r="94" spans="1:4" ht="29.25" customHeight="1">
      <c r="A94" s="48">
        <v>87</v>
      </c>
      <c r="B94" s="400"/>
      <c r="C94" s="429"/>
      <c r="D94" s="401"/>
    </row>
    <row r="95" spans="1:4" ht="29.25" customHeight="1">
      <c r="A95" s="48">
        <v>88</v>
      </c>
      <c r="B95" s="400"/>
      <c r="C95" s="429"/>
      <c r="D95" s="401"/>
    </row>
    <row r="96" spans="1:4" ht="29.25" customHeight="1">
      <c r="A96" s="48">
        <v>89</v>
      </c>
      <c r="B96" s="400"/>
      <c r="C96" s="429"/>
      <c r="D96" s="401"/>
    </row>
    <row r="97" spans="1:4" ht="29.25" customHeight="1">
      <c r="A97" s="48">
        <v>90</v>
      </c>
      <c r="B97" s="400"/>
      <c r="C97" s="429"/>
      <c r="D97" s="401"/>
    </row>
    <row r="98" spans="1:4" ht="29.25" customHeight="1">
      <c r="A98" s="48">
        <v>91</v>
      </c>
      <c r="B98" s="400"/>
      <c r="C98" s="429"/>
      <c r="D98" s="401"/>
    </row>
    <row r="99" spans="1:4" ht="29.25" customHeight="1">
      <c r="A99" s="48">
        <v>92</v>
      </c>
      <c r="B99" s="400"/>
      <c r="C99" s="429"/>
      <c r="D99" s="401"/>
    </row>
    <row r="100" spans="1:4" ht="29.25" customHeight="1">
      <c r="A100" s="48">
        <v>93</v>
      </c>
      <c r="B100" s="400"/>
      <c r="C100" s="429"/>
      <c r="D100" s="401"/>
    </row>
    <row r="101" spans="1:4" ht="29.25" customHeight="1">
      <c r="A101" s="48">
        <v>94</v>
      </c>
      <c r="B101" s="400"/>
      <c r="C101" s="429"/>
      <c r="D101" s="401"/>
    </row>
    <row r="102" spans="1:4" ht="29.25" customHeight="1">
      <c r="A102" s="48">
        <v>95</v>
      </c>
      <c r="B102" s="400"/>
      <c r="C102" s="429"/>
      <c r="D102" s="401"/>
    </row>
    <row r="103" spans="1:4" ht="29.25" customHeight="1">
      <c r="A103" s="48">
        <v>96</v>
      </c>
      <c r="B103" s="400"/>
      <c r="C103" s="429"/>
      <c r="D103" s="401"/>
    </row>
    <row r="104" spans="1:4" ht="29.25" customHeight="1">
      <c r="A104" s="48">
        <v>97</v>
      </c>
      <c r="B104" s="400"/>
      <c r="C104" s="429"/>
      <c r="D104" s="401"/>
    </row>
    <row r="105" spans="1:4" ht="29.25" customHeight="1">
      <c r="A105" s="48">
        <v>98</v>
      </c>
      <c r="B105" s="400"/>
      <c r="C105" s="429"/>
      <c r="D105" s="401"/>
    </row>
    <row r="106" spans="1:4" ht="29.25" customHeight="1">
      <c r="A106" s="48">
        <v>99</v>
      </c>
      <c r="B106" s="400"/>
      <c r="C106" s="429"/>
      <c r="D106" s="401"/>
    </row>
    <row r="107" spans="1:4" ht="29.25" customHeight="1">
      <c r="A107" s="48">
        <v>100</v>
      </c>
      <c r="B107" s="400"/>
      <c r="C107" s="429"/>
      <c r="D107" s="401"/>
    </row>
    <row r="108" spans="1:4" ht="29.25" customHeight="1">
      <c r="A108" s="48">
        <v>101</v>
      </c>
      <c r="B108" s="400"/>
      <c r="C108" s="429"/>
      <c r="D108" s="401"/>
    </row>
    <row r="109" spans="1:4" ht="29.25" customHeight="1">
      <c r="A109" s="48">
        <v>102</v>
      </c>
      <c r="B109" s="400"/>
      <c r="C109" s="429"/>
      <c r="D109" s="401"/>
    </row>
    <row r="110" spans="1:4" ht="29.25" customHeight="1">
      <c r="A110" s="48">
        <v>103</v>
      </c>
      <c r="B110" s="400"/>
      <c r="C110" s="429"/>
      <c r="D110" s="401"/>
    </row>
    <row r="111" spans="1:4" ht="29.25" customHeight="1">
      <c r="A111" s="48">
        <v>104</v>
      </c>
      <c r="B111" s="400"/>
      <c r="C111" s="429"/>
      <c r="D111" s="401"/>
    </row>
    <row r="112" spans="1:4" ht="29.25" customHeight="1">
      <c r="A112" s="48">
        <v>105</v>
      </c>
      <c r="B112" s="400"/>
      <c r="C112" s="429"/>
      <c r="D112" s="401"/>
    </row>
    <row r="113" spans="1:4" ht="29.25" customHeight="1">
      <c r="A113" s="48">
        <v>106</v>
      </c>
      <c r="B113" s="400"/>
      <c r="C113" s="429"/>
      <c r="D113" s="401"/>
    </row>
    <row r="114" spans="1:4" ht="29.25" customHeight="1">
      <c r="A114" s="48">
        <v>107</v>
      </c>
      <c r="B114" s="400"/>
      <c r="C114" s="429"/>
      <c r="D114" s="401"/>
    </row>
    <row r="115" spans="1:4" ht="29.25" customHeight="1">
      <c r="A115" s="48">
        <v>108</v>
      </c>
      <c r="B115" s="400"/>
      <c r="C115" s="429"/>
      <c r="D115" s="401"/>
    </row>
    <row r="116" spans="1:4" ht="29.25" customHeight="1">
      <c r="A116" s="48">
        <v>109</v>
      </c>
      <c r="B116" s="400"/>
      <c r="C116" s="429"/>
      <c r="D116" s="401"/>
    </row>
    <row r="117" spans="1:4" ht="29.25" customHeight="1">
      <c r="A117" s="48">
        <v>110</v>
      </c>
      <c r="B117" s="400"/>
      <c r="C117" s="429"/>
      <c r="D117" s="401"/>
    </row>
    <row r="118" spans="1:4" ht="29.25" customHeight="1">
      <c r="A118" s="48">
        <v>111</v>
      </c>
      <c r="B118" s="400"/>
      <c r="C118" s="429"/>
      <c r="D118" s="401"/>
    </row>
    <row r="119" spans="1:4" ht="29.25" customHeight="1">
      <c r="A119" s="48">
        <v>112</v>
      </c>
      <c r="B119" s="400"/>
      <c r="C119" s="429"/>
      <c r="D119" s="401"/>
    </row>
    <row r="120" spans="1:4" ht="29.25" customHeight="1">
      <c r="A120" s="48">
        <v>113</v>
      </c>
      <c r="B120" s="400"/>
      <c r="C120" s="429"/>
      <c r="D120" s="401"/>
    </row>
    <row r="121" spans="1:4" ht="29.25" customHeight="1">
      <c r="A121" s="48">
        <v>114</v>
      </c>
      <c r="B121" s="400"/>
      <c r="C121" s="429"/>
      <c r="D121" s="401"/>
    </row>
    <row r="122" spans="1:4" ht="29.25" customHeight="1">
      <c r="A122" s="48">
        <v>115</v>
      </c>
      <c r="B122" s="400"/>
      <c r="C122" s="429"/>
      <c r="D122" s="401"/>
    </row>
    <row r="123" spans="1:4" ht="29.25" customHeight="1">
      <c r="A123" s="48">
        <v>116</v>
      </c>
      <c r="B123" s="400"/>
      <c r="C123" s="429"/>
      <c r="D123" s="401"/>
    </row>
    <row r="124" spans="1:4" ht="29.25" customHeight="1">
      <c r="A124" s="48">
        <v>117</v>
      </c>
      <c r="B124" s="400"/>
      <c r="C124" s="429"/>
      <c r="D124" s="401"/>
    </row>
    <row r="125" spans="1:4" ht="29.25" customHeight="1">
      <c r="A125" s="48">
        <v>118</v>
      </c>
      <c r="B125" s="400"/>
      <c r="C125" s="429"/>
      <c r="D125" s="401"/>
    </row>
    <row r="126" spans="1:4" ht="29.25" customHeight="1">
      <c r="A126" s="48">
        <v>119</v>
      </c>
      <c r="B126" s="400"/>
      <c r="C126" s="429"/>
      <c r="D126" s="401"/>
    </row>
    <row r="127" spans="1:4" ht="29.25" customHeight="1">
      <c r="A127" s="48">
        <v>120</v>
      </c>
      <c r="B127" s="400"/>
      <c r="C127" s="429"/>
      <c r="D127" s="401"/>
    </row>
    <row r="128" spans="1:4" ht="29.25" customHeight="1">
      <c r="A128" s="48">
        <v>121</v>
      </c>
      <c r="B128" s="400"/>
      <c r="C128" s="429"/>
      <c r="D128" s="401"/>
    </row>
    <row r="129" spans="1:4" ht="29.25" customHeight="1">
      <c r="A129" s="48">
        <v>122</v>
      </c>
      <c r="B129" s="400"/>
      <c r="C129" s="429"/>
      <c r="D129" s="401"/>
    </row>
    <row r="130" spans="1:4" ht="29.25" customHeight="1">
      <c r="A130" s="48">
        <v>123</v>
      </c>
      <c r="B130" s="400"/>
      <c r="C130" s="429"/>
      <c r="D130" s="401"/>
    </row>
    <row r="131" spans="1:4" ht="29.25" customHeight="1">
      <c r="A131" s="48">
        <v>124</v>
      </c>
      <c r="B131" s="400"/>
      <c r="C131" s="429"/>
      <c r="D131" s="401"/>
    </row>
    <row r="132" spans="1:4" ht="29.25" customHeight="1">
      <c r="A132" s="48">
        <v>125</v>
      </c>
      <c r="B132" s="400"/>
      <c r="C132" s="429"/>
      <c r="D132" s="401"/>
    </row>
    <row r="133" spans="1:4" ht="29.25" customHeight="1">
      <c r="A133" s="48">
        <v>126</v>
      </c>
      <c r="B133" s="400"/>
      <c r="C133" s="429"/>
      <c r="D133" s="401"/>
    </row>
    <row r="134" spans="1:4" ht="29.25" customHeight="1">
      <c r="A134" s="48">
        <v>127</v>
      </c>
      <c r="B134" s="400"/>
      <c r="C134" s="429"/>
      <c r="D134" s="401"/>
    </row>
    <row r="135" spans="1:4" ht="29.25" customHeight="1">
      <c r="A135" s="48">
        <v>128</v>
      </c>
      <c r="B135" s="400"/>
      <c r="C135" s="429"/>
      <c r="D135" s="401"/>
    </row>
    <row r="136" spans="1:4" ht="29.25" customHeight="1">
      <c r="A136" s="48">
        <v>129</v>
      </c>
      <c r="B136" s="400"/>
      <c r="C136" s="429"/>
      <c r="D136" s="401"/>
    </row>
    <row r="137" spans="1:4" ht="29.25" customHeight="1">
      <c r="A137" s="48">
        <v>130</v>
      </c>
      <c r="B137" s="400"/>
      <c r="C137" s="429"/>
      <c r="D137" s="401"/>
    </row>
    <row r="138" spans="1:4" ht="29.25" customHeight="1">
      <c r="A138" s="48">
        <v>131</v>
      </c>
      <c r="B138" s="400"/>
      <c r="C138" s="429"/>
      <c r="D138" s="401"/>
    </row>
    <row r="139" spans="1:4" ht="29.25" customHeight="1">
      <c r="A139" s="48">
        <v>132</v>
      </c>
      <c r="B139" s="400"/>
      <c r="C139" s="429"/>
      <c r="D139" s="401"/>
    </row>
    <row r="140" spans="1:4" ht="29.25" customHeight="1">
      <c r="A140" s="48">
        <v>133</v>
      </c>
      <c r="B140" s="400"/>
      <c r="C140" s="429"/>
      <c r="D140" s="401"/>
    </row>
    <row r="141" spans="1:4" ht="29.25" customHeight="1">
      <c r="A141" s="48">
        <v>134</v>
      </c>
      <c r="B141" s="400"/>
      <c r="C141" s="429"/>
      <c r="D141" s="401"/>
    </row>
    <row r="142" spans="1:4" ht="29.25" customHeight="1">
      <c r="A142" s="48">
        <v>135</v>
      </c>
      <c r="B142" s="400"/>
      <c r="C142" s="429"/>
      <c r="D142" s="401"/>
    </row>
    <row r="143" spans="1:4" ht="29.25" customHeight="1">
      <c r="A143" s="48">
        <v>136</v>
      </c>
      <c r="B143" s="400"/>
      <c r="C143" s="429"/>
      <c r="D143" s="401"/>
    </row>
    <row r="144" spans="1:4" ht="29.25" customHeight="1">
      <c r="A144" s="48">
        <v>137</v>
      </c>
      <c r="B144" s="400"/>
      <c r="C144" s="429"/>
      <c r="D144" s="401"/>
    </row>
    <row r="145" spans="1:4" ht="29.25" customHeight="1">
      <c r="A145" s="48">
        <v>138</v>
      </c>
      <c r="B145" s="400"/>
      <c r="C145" s="429"/>
      <c r="D145" s="401"/>
    </row>
    <row r="146" spans="1:4" ht="29.25" customHeight="1">
      <c r="A146" s="48">
        <v>139</v>
      </c>
      <c r="B146" s="400"/>
      <c r="C146" s="429"/>
      <c r="D146" s="401"/>
    </row>
    <row r="147" spans="1:4" ht="29.25" customHeight="1">
      <c r="A147" s="48">
        <v>140</v>
      </c>
      <c r="B147" s="400"/>
      <c r="C147" s="429"/>
      <c r="D147" s="401"/>
    </row>
    <row r="148" spans="1:4" ht="29.25" customHeight="1">
      <c r="A148" s="48">
        <v>141</v>
      </c>
      <c r="B148" s="400"/>
      <c r="C148" s="429"/>
      <c r="D148" s="401"/>
    </row>
    <row r="149" spans="1:4" ht="29.25" customHeight="1">
      <c r="A149" s="48">
        <v>142</v>
      </c>
      <c r="B149" s="400"/>
      <c r="C149" s="429"/>
      <c r="D149" s="401"/>
    </row>
    <row r="150" spans="1:4" ht="29.25" customHeight="1">
      <c r="A150" s="48">
        <v>143</v>
      </c>
      <c r="B150" s="400"/>
      <c r="C150" s="429"/>
      <c r="D150" s="401"/>
    </row>
    <row r="151" spans="1:4" ht="29.25" customHeight="1">
      <c r="A151" s="48">
        <v>144</v>
      </c>
      <c r="B151" s="400"/>
      <c r="C151" s="429"/>
      <c r="D151" s="401"/>
    </row>
    <row r="152" spans="1:4" ht="29.25" customHeight="1">
      <c r="A152" s="48">
        <v>145</v>
      </c>
      <c r="B152" s="400"/>
      <c r="C152" s="429"/>
      <c r="D152" s="401"/>
    </row>
    <row r="153" spans="1:4" ht="29.25" customHeight="1">
      <c r="A153" s="48">
        <v>146</v>
      </c>
      <c r="B153" s="400"/>
      <c r="C153" s="429"/>
      <c r="D153" s="401"/>
    </row>
    <row r="154" spans="1:4" ht="29.25" customHeight="1">
      <c r="A154" s="48">
        <v>147</v>
      </c>
      <c r="B154" s="400"/>
      <c r="C154" s="429"/>
      <c r="D154" s="401"/>
    </row>
    <row r="155" spans="1:4" ht="29.25" customHeight="1">
      <c r="A155" s="48">
        <v>148</v>
      </c>
      <c r="B155" s="400"/>
      <c r="C155" s="429"/>
      <c r="D155" s="401"/>
    </row>
    <row r="156" spans="1:4" ht="29.25" customHeight="1">
      <c r="A156" s="48">
        <v>149</v>
      </c>
      <c r="B156" s="400"/>
      <c r="C156" s="429"/>
      <c r="D156" s="401"/>
    </row>
    <row r="157" spans="1:4" ht="29.25" customHeight="1">
      <c r="A157" s="48">
        <v>150</v>
      </c>
      <c r="B157" s="400"/>
      <c r="C157" s="429"/>
      <c r="D157" s="401"/>
    </row>
    <row r="158" spans="1:4" ht="29.25" customHeight="1">
      <c r="A158" s="48">
        <v>151</v>
      </c>
      <c r="B158" s="400"/>
      <c r="C158" s="429"/>
      <c r="D158" s="401"/>
    </row>
    <row r="159" spans="1:4" ht="29.25" customHeight="1">
      <c r="A159" s="48">
        <v>152</v>
      </c>
      <c r="B159" s="400"/>
      <c r="C159" s="429"/>
      <c r="D159" s="401"/>
    </row>
    <row r="160" spans="1:4" ht="29.25" customHeight="1">
      <c r="A160" s="48">
        <v>153</v>
      </c>
      <c r="B160" s="400"/>
      <c r="C160" s="429"/>
      <c r="D160" s="401"/>
    </row>
    <row r="161" spans="1:4" ht="29.25" customHeight="1">
      <c r="A161" s="48">
        <v>154</v>
      </c>
      <c r="B161" s="400"/>
      <c r="C161" s="429"/>
      <c r="D161" s="401"/>
    </row>
    <row r="162" spans="1:4" ht="29.25" customHeight="1">
      <c r="A162" s="48">
        <v>155</v>
      </c>
      <c r="B162" s="400"/>
      <c r="C162" s="429"/>
      <c r="D162" s="401"/>
    </row>
    <row r="163" spans="1:4" ht="29.25" customHeight="1">
      <c r="A163" s="48">
        <v>156</v>
      </c>
      <c r="B163" s="400"/>
      <c r="C163" s="429"/>
      <c r="D163" s="401"/>
    </row>
    <row r="164" spans="1:4" ht="29.25" customHeight="1">
      <c r="A164" s="48">
        <v>157</v>
      </c>
      <c r="B164" s="400"/>
      <c r="C164" s="429"/>
      <c r="D164" s="401"/>
    </row>
    <row r="165" spans="1:4" ht="29.25" customHeight="1">
      <c r="A165" s="48">
        <v>158</v>
      </c>
      <c r="B165" s="400"/>
      <c r="C165" s="429"/>
      <c r="D165" s="401"/>
    </row>
    <row r="166" spans="1:4" ht="29.25" customHeight="1">
      <c r="A166" s="48">
        <v>159</v>
      </c>
      <c r="B166" s="400"/>
      <c r="C166" s="429"/>
      <c r="D166" s="401"/>
    </row>
    <row r="167" spans="1:4" ht="29.25" customHeight="1">
      <c r="A167" s="48">
        <v>160</v>
      </c>
      <c r="B167" s="400"/>
      <c r="C167" s="429"/>
      <c r="D167" s="401"/>
    </row>
    <row r="168" spans="1:4" ht="29.25" customHeight="1">
      <c r="A168" s="48">
        <v>161</v>
      </c>
      <c r="B168" s="400"/>
      <c r="C168" s="429"/>
      <c r="D168" s="401"/>
    </row>
    <row r="169" spans="1:4" ht="29.25" customHeight="1">
      <c r="A169" s="48">
        <v>162</v>
      </c>
      <c r="B169" s="400"/>
      <c r="C169" s="429"/>
      <c r="D169" s="401"/>
    </row>
    <row r="170" spans="1:4" ht="29.25" customHeight="1">
      <c r="A170" s="48">
        <v>163</v>
      </c>
      <c r="B170" s="400"/>
      <c r="C170" s="429"/>
      <c r="D170" s="401"/>
    </row>
    <row r="171" spans="1:4" ht="29.25" customHeight="1">
      <c r="A171" s="48">
        <v>164</v>
      </c>
      <c r="B171" s="400"/>
      <c r="C171" s="429"/>
      <c r="D171" s="401"/>
    </row>
    <row r="172" spans="1:4" ht="29.25" customHeight="1">
      <c r="A172" s="48">
        <v>165</v>
      </c>
      <c r="B172" s="400"/>
      <c r="C172" s="429"/>
      <c r="D172" s="401"/>
    </row>
    <row r="173" spans="1:4" ht="29.25" customHeight="1">
      <c r="A173" s="48">
        <v>166</v>
      </c>
      <c r="B173" s="400"/>
      <c r="C173" s="429"/>
      <c r="D173" s="401"/>
    </row>
    <row r="174" spans="1:4" ht="29.25" customHeight="1">
      <c r="A174" s="48">
        <v>167</v>
      </c>
      <c r="B174" s="400"/>
      <c r="C174" s="429"/>
      <c r="D174" s="401"/>
    </row>
    <row r="175" spans="1:4" ht="29.25" customHeight="1">
      <c r="A175" s="48">
        <v>168</v>
      </c>
      <c r="B175" s="400"/>
      <c r="C175" s="429"/>
      <c r="D175" s="401"/>
    </row>
    <row r="176" spans="1:4" ht="29.25" customHeight="1">
      <c r="A176" s="48">
        <v>169</v>
      </c>
      <c r="B176" s="400"/>
      <c r="C176" s="429"/>
      <c r="D176" s="401"/>
    </row>
    <row r="177" spans="1:4" ht="29.25" customHeight="1">
      <c r="A177" s="48">
        <v>170</v>
      </c>
      <c r="B177" s="400"/>
      <c r="C177" s="429"/>
      <c r="D177" s="401"/>
    </row>
    <row r="178" spans="1:4" ht="29.25" customHeight="1">
      <c r="A178" s="48">
        <v>171</v>
      </c>
      <c r="B178" s="400"/>
      <c r="C178" s="429"/>
      <c r="D178" s="401"/>
    </row>
    <row r="179" spans="1:4" ht="29.25" customHeight="1">
      <c r="A179" s="48">
        <v>172</v>
      </c>
      <c r="B179" s="400"/>
      <c r="C179" s="429"/>
      <c r="D179" s="401"/>
    </row>
    <row r="180" spans="1:4" ht="29.25" customHeight="1">
      <c r="A180" s="48">
        <v>173</v>
      </c>
      <c r="B180" s="400"/>
      <c r="C180" s="429"/>
      <c r="D180" s="401"/>
    </row>
    <row r="181" spans="1:4" ht="29.25" customHeight="1">
      <c r="A181" s="48">
        <v>174</v>
      </c>
      <c r="B181" s="400"/>
      <c r="C181" s="429"/>
      <c r="D181" s="401"/>
    </row>
    <row r="182" spans="1:4" ht="29.25" customHeight="1">
      <c r="A182" s="48">
        <v>175</v>
      </c>
      <c r="B182" s="400"/>
      <c r="C182" s="429"/>
      <c r="D182" s="401"/>
    </row>
    <row r="183" spans="1:4" ht="29.25" customHeight="1">
      <c r="A183" s="48">
        <v>176</v>
      </c>
      <c r="B183" s="400"/>
      <c r="C183" s="429"/>
      <c r="D183" s="401"/>
    </row>
    <row r="184" spans="1:4" ht="29.25" customHeight="1">
      <c r="A184" s="48">
        <v>177</v>
      </c>
      <c r="B184" s="400"/>
      <c r="C184" s="429"/>
      <c r="D184" s="401"/>
    </row>
    <row r="185" spans="1:4" ht="29.25" customHeight="1">
      <c r="A185" s="48">
        <v>178</v>
      </c>
      <c r="B185" s="400"/>
      <c r="C185" s="429"/>
      <c r="D185" s="401"/>
    </row>
    <row r="186" spans="1:4" ht="29.25" customHeight="1">
      <c r="A186" s="48">
        <v>179</v>
      </c>
      <c r="B186" s="400"/>
      <c r="C186" s="429"/>
      <c r="D186" s="401"/>
    </row>
    <row r="187" spans="1:4" ht="29.25" customHeight="1">
      <c r="A187" s="48">
        <v>180</v>
      </c>
      <c r="B187" s="400"/>
      <c r="C187" s="429"/>
      <c r="D187" s="401"/>
    </row>
    <row r="188" spans="1:4" ht="29.25" customHeight="1">
      <c r="A188" s="48">
        <v>181</v>
      </c>
      <c r="B188" s="400"/>
      <c r="C188" s="429"/>
      <c r="D188" s="401"/>
    </row>
    <row r="189" spans="1:4" ht="29.25" customHeight="1">
      <c r="A189" s="48">
        <v>182</v>
      </c>
      <c r="B189" s="400"/>
      <c r="C189" s="429"/>
      <c r="D189" s="401"/>
    </row>
    <row r="190" spans="1:4" ht="29.25" customHeight="1">
      <c r="A190" s="48">
        <v>183</v>
      </c>
      <c r="B190" s="400"/>
      <c r="C190" s="429"/>
      <c r="D190" s="401"/>
    </row>
    <row r="191" spans="1:4" ht="29.25" customHeight="1">
      <c r="A191" s="48">
        <v>184</v>
      </c>
      <c r="B191" s="400"/>
      <c r="C191" s="429"/>
      <c r="D191" s="401"/>
    </row>
    <row r="192" spans="1:4" ht="29.25" customHeight="1">
      <c r="A192" s="48">
        <v>185</v>
      </c>
      <c r="B192" s="400"/>
      <c r="C192" s="429"/>
      <c r="D192" s="401"/>
    </row>
    <row r="193" spans="1:4" ht="29.25" customHeight="1">
      <c r="A193" s="48">
        <v>186</v>
      </c>
      <c r="B193" s="400"/>
      <c r="C193" s="429"/>
      <c r="D193" s="401"/>
    </row>
    <row r="194" spans="1:4" ht="29.25" customHeight="1">
      <c r="A194" s="48">
        <v>187</v>
      </c>
      <c r="B194" s="400"/>
      <c r="C194" s="429"/>
      <c r="D194" s="401"/>
    </row>
    <row r="195" spans="1:4" ht="29.25" customHeight="1">
      <c r="A195" s="48">
        <v>188</v>
      </c>
      <c r="B195" s="400"/>
      <c r="C195" s="429"/>
      <c r="D195" s="401"/>
    </row>
    <row r="196" spans="1:4" ht="29.25" customHeight="1">
      <c r="A196" s="48">
        <v>189</v>
      </c>
      <c r="B196" s="400"/>
      <c r="C196" s="429"/>
      <c r="D196" s="401"/>
    </row>
    <row r="197" spans="1:4" ht="29.25" customHeight="1">
      <c r="A197" s="48">
        <v>190</v>
      </c>
      <c r="B197" s="400"/>
      <c r="C197" s="429"/>
      <c r="D197" s="401"/>
    </row>
    <row r="198" spans="1:4" ht="29.25" customHeight="1">
      <c r="A198" s="48">
        <v>191</v>
      </c>
      <c r="B198" s="400"/>
      <c r="C198" s="429"/>
      <c r="D198" s="401"/>
    </row>
    <row r="199" spans="1:4" ht="29.25" customHeight="1">
      <c r="A199" s="48">
        <v>192</v>
      </c>
      <c r="B199" s="400"/>
      <c r="C199" s="429"/>
      <c r="D199" s="401"/>
    </row>
    <row r="200" spans="1:4" ht="29.25" customHeight="1">
      <c r="A200" s="48">
        <v>193</v>
      </c>
      <c r="B200" s="400"/>
      <c r="C200" s="429"/>
      <c r="D200" s="401"/>
    </row>
    <row r="201" spans="1:4" ht="29.25" customHeight="1">
      <c r="A201" s="48">
        <v>194</v>
      </c>
      <c r="B201" s="400"/>
      <c r="C201" s="429"/>
      <c r="D201" s="401"/>
    </row>
    <row r="202" spans="1:4" ht="29.25" customHeight="1">
      <c r="A202" s="48">
        <v>195</v>
      </c>
      <c r="B202" s="400"/>
      <c r="C202" s="429"/>
      <c r="D202" s="401"/>
    </row>
    <row r="203" spans="1:4" ht="29.25" customHeight="1">
      <c r="A203" s="48">
        <v>196</v>
      </c>
      <c r="B203" s="400"/>
      <c r="C203" s="429"/>
      <c r="D203" s="401"/>
    </row>
    <row r="204" spans="1:4" ht="29.25" customHeight="1">
      <c r="A204" s="48">
        <v>197</v>
      </c>
      <c r="B204" s="400"/>
      <c r="C204" s="429"/>
      <c r="D204" s="401"/>
    </row>
    <row r="205" spans="1:4" ht="29.25" customHeight="1">
      <c r="A205" s="48">
        <v>198</v>
      </c>
      <c r="B205" s="400"/>
      <c r="C205" s="429"/>
      <c r="D205" s="401"/>
    </row>
    <row r="206" spans="1:4" ht="29.25" customHeight="1">
      <c r="A206" s="48">
        <v>199</v>
      </c>
      <c r="B206" s="400"/>
      <c r="C206" s="429"/>
      <c r="D206" s="401"/>
    </row>
    <row r="207" spans="1:4" ht="29.25" customHeight="1">
      <c r="A207" s="48">
        <v>200</v>
      </c>
      <c r="B207" s="400"/>
      <c r="C207" s="429"/>
      <c r="D207" s="401"/>
    </row>
  </sheetData>
  <sheetProtection algorithmName="SHA-512" hashValue="sbySdK+/pxWPWxgOO8QTP8l9xld0gYjb5vYoHcpHUbnRRt3xQ80gZLvddwpP5CrTewqFfCVRsV4saSiAe3kr5A==" saltValue="Bmj0CIuzbeuufFhzYpHM2w==" spinCount="100000" sheet="1" objects="1" scenarios="1"/>
  <protectedRanges>
    <protectedRange sqref="C8:C207" name="Tabel 6a"/>
  </protectedRanges>
  <mergeCells count="2">
    <mergeCell ref="B7:D7"/>
    <mergeCell ref="F8:I8"/>
  </mergeCells>
  <dataValidations count="1">
    <dataValidation type="decimal" operator="greaterThanOrEqual" allowBlank="1" showDropDown="1" showInputMessage="1" showErrorMessage="1" prompt="Input yang dimasukkan harus dalam bentuk angka" sqref="C8:C207" xr:uid="{0A4761C9-9315-436C-948F-B85846F08B30}">
      <formula1>0</formula1>
    </dataValidation>
  </dataValidations>
  <hyperlinks>
    <hyperlink ref="E1" location="'Daftar Tabel'!A1" display="&lt;&lt;&lt; Daftar Tabel" xr:uid="{00000000-0004-0000-2C00-000000000000}"/>
  </hyperlinks>
  <pageMargins left="0.7" right="0.7" top="0.75" bottom="0.75" header="0.3" footer="0.3"/>
  <pageSetup orientation="portrait"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I207"/>
  <sheetViews>
    <sheetView zoomScaleNormal="100" workbookViewId="0">
      <pane xSplit="1" ySplit="7" topLeftCell="B125" activePane="bottomRight" state="frozen"/>
      <selection activeCell="O19" sqref="O19"/>
      <selection pane="topRight" activeCell="O19" sqref="O19"/>
      <selection pane="bottomLeft" activeCell="O19" sqref="O19"/>
      <selection pane="bottomRight" activeCell="Q207" sqref="Q207"/>
    </sheetView>
  </sheetViews>
  <sheetFormatPr defaultColWidth="8.85546875" defaultRowHeight="33" customHeight="1"/>
  <cols>
    <col min="1" max="1" width="5.5703125" customWidth="1"/>
    <col min="2" max="2" width="44.140625" customWidth="1"/>
    <col min="3" max="3" width="13.42578125" style="44" customWidth="1"/>
    <col min="4" max="4" width="33.140625" customWidth="1"/>
    <col min="5" max="5" width="14.5703125" bestFit="1" customWidth="1"/>
  </cols>
  <sheetData>
    <row r="1" spans="1:9" ht="21" customHeight="1">
      <c r="A1" s="34" t="s">
        <v>401</v>
      </c>
      <c r="E1" s="20" t="s">
        <v>14</v>
      </c>
    </row>
    <row r="2" spans="1:9" ht="21" customHeight="1">
      <c r="A2" s="34"/>
      <c r="E2" s="66"/>
    </row>
    <row r="3" spans="1:9" ht="21" customHeight="1">
      <c r="A3" s="43" t="s">
        <v>355</v>
      </c>
      <c r="E3" s="45"/>
    </row>
    <row r="4" spans="1:9" ht="21" customHeight="1">
      <c r="A4" s="34" t="s">
        <v>244</v>
      </c>
    </row>
    <row r="5" spans="1:9" ht="21" customHeight="1">
      <c r="A5" s="37" t="s">
        <v>112</v>
      </c>
      <c r="B5" s="37" t="s">
        <v>113</v>
      </c>
      <c r="C5" s="434" t="s">
        <v>1133</v>
      </c>
      <c r="D5" s="434" t="s">
        <v>114</v>
      </c>
    </row>
    <row r="6" spans="1:9" ht="21" customHeight="1">
      <c r="A6" s="46">
        <v>1</v>
      </c>
      <c r="B6" s="46">
        <v>2</v>
      </c>
      <c r="C6" s="46">
        <v>3</v>
      </c>
      <c r="D6" s="46">
        <v>4</v>
      </c>
    </row>
    <row r="7" spans="1:9" ht="51" customHeight="1">
      <c r="A7" s="47" t="s">
        <v>116</v>
      </c>
      <c r="B7" s="506" t="s">
        <v>117</v>
      </c>
      <c r="C7" s="507"/>
      <c r="D7" s="508"/>
    </row>
    <row r="8" spans="1:9" ht="33" customHeight="1">
      <c r="A8" s="48">
        <v>1</v>
      </c>
      <c r="B8" s="400"/>
      <c r="C8" s="429"/>
      <c r="D8" s="401"/>
      <c r="F8" s="522" t="s">
        <v>1079</v>
      </c>
      <c r="G8" s="474"/>
      <c r="H8" s="474"/>
      <c r="I8" s="474"/>
    </row>
    <row r="9" spans="1:9" ht="33" customHeight="1">
      <c r="A9" s="48">
        <v>2</v>
      </c>
      <c r="B9" s="400"/>
      <c r="C9" s="429"/>
      <c r="D9" s="401"/>
      <c r="F9" s="537" t="s">
        <v>1117</v>
      </c>
      <c r="G9" s="537"/>
      <c r="H9" s="537"/>
      <c r="I9" s="317">
        <f>COUNTIFS(B8:B1000,"&lt;&gt;",C8:C1000,"&lt;&gt;")</f>
        <v>0</v>
      </c>
    </row>
    <row r="10" spans="1:9" ht="33" customHeight="1">
      <c r="A10" s="48">
        <v>3</v>
      </c>
      <c r="B10" s="400"/>
      <c r="C10" s="429"/>
      <c r="D10" s="401"/>
      <c r="F10" s="537"/>
      <c r="G10" s="537"/>
      <c r="H10" s="537"/>
    </row>
    <row r="11" spans="1:9" ht="33" customHeight="1">
      <c r="A11" s="48">
        <v>4</v>
      </c>
      <c r="B11" s="400"/>
      <c r="C11" s="429"/>
      <c r="D11" s="401"/>
    </row>
    <row r="12" spans="1:9" ht="33" customHeight="1">
      <c r="A12" s="48">
        <v>5</v>
      </c>
      <c r="B12" s="400"/>
      <c r="C12" s="429"/>
      <c r="D12" s="401"/>
    </row>
    <row r="13" spans="1:9" ht="33" customHeight="1">
      <c r="A13" s="48">
        <v>6</v>
      </c>
      <c r="B13" s="400"/>
      <c r="C13" s="429"/>
      <c r="D13" s="401"/>
    </row>
    <row r="14" spans="1:9" ht="33" customHeight="1">
      <c r="A14" s="48">
        <v>7</v>
      </c>
      <c r="B14" s="400"/>
      <c r="C14" s="429"/>
      <c r="D14" s="401"/>
    </row>
    <row r="15" spans="1:9" ht="33" customHeight="1">
      <c r="A15" s="48">
        <v>8</v>
      </c>
      <c r="B15" s="400"/>
      <c r="C15" s="429"/>
      <c r="D15" s="401"/>
    </row>
    <row r="16" spans="1:9" ht="33" customHeight="1">
      <c r="A16" s="48">
        <v>9</v>
      </c>
      <c r="B16" s="400"/>
      <c r="C16" s="429"/>
      <c r="D16" s="401"/>
    </row>
    <row r="17" spans="1:6" ht="33" customHeight="1">
      <c r="A17" s="48">
        <v>10</v>
      </c>
      <c r="B17" s="400"/>
      <c r="C17" s="429"/>
      <c r="D17" s="401"/>
    </row>
    <row r="18" spans="1:6" ht="33" customHeight="1">
      <c r="A18" s="48">
        <v>11</v>
      </c>
      <c r="B18" s="400"/>
      <c r="C18" s="429"/>
      <c r="D18" s="401"/>
    </row>
    <row r="19" spans="1:6" ht="33" customHeight="1">
      <c r="A19" s="48">
        <v>12</v>
      </c>
      <c r="B19" s="400"/>
      <c r="C19" s="429"/>
      <c r="D19" s="401"/>
    </row>
    <row r="20" spans="1:6" ht="33" customHeight="1">
      <c r="A20" s="48">
        <v>13</v>
      </c>
      <c r="B20" s="400"/>
      <c r="C20" s="429"/>
      <c r="D20" s="401"/>
    </row>
    <row r="21" spans="1:6" ht="33" customHeight="1">
      <c r="A21" s="48">
        <v>14</v>
      </c>
      <c r="B21" s="400"/>
      <c r="C21" s="429"/>
      <c r="D21" s="401"/>
    </row>
    <row r="22" spans="1:6" ht="33" customHeight="1">
      <c r="A22" s="48">
        <v>15</v>
      </c>
      <c r="B22" s="400"/>
      <c r="C22" s="429"/>
      <c r="D22" s="401"/>
      <c r="F22" s="402" t="s">
        <v>1094</v>
      </c>
    </row>
    <row r="23" spans="1:6" ht="33" customHeight="1">
      <c r="A23" s="48">
        <v>16</v>
      </c>
      <c r="B23" s="400"/>
      <c r="C23" s="429"/>
      <c r="D23" s="401"/>
    </row>
    <row r="24" spans="1:6" ht="33" customHeight="1">
      <c r="A24" s="48">
        <v>17</v>
      </c>
      <c r="B24" s="400"/>
      <c r="C24" s="429"/>
      <c r="D24" s="401"/>
    </row>
    <row r="25" spans="1:6" ht="33" customHeight="1">
      <c r="A25" s="48">
        <v>18</v>
      </c>
      <c r="B25" s="400"/>
      <c r="C25" s="429"/>
      <c r="D25" s="401"/>
    </row>
    <row r="26" spans="1:6" ht="33" customHeight="1">
      <c r="A26" s="48">
        <v>19</v>
      </c>
      <c r="B26" s="400"/>
      <c r="C26" s="429"/>
      <c r="D26" s="401"/>
    </row>
    <row r="27" spans="1:6" ht="33" customHeight="1">
      <c r="A27" s="48">
        <v>20</v>
      </c>
      <c r="B27" s="400"/>
      <c r="C27" s="429"/>
      <c r="D27" s="401"/>
    </row>
    <row r="28" spans="1:6" ht="33" customHeight="1">
      <c r="A28" s="48">
        <v>21</v>
      </c>
      <c r="B28" s="400"/>
      <c r="C28" s="429"/>
      <c r="D28" s="401"/>
    </row>
    <row r="29" spans="1:6" ht="33" customHeight="1">
      <c r="A29" s="48">
        <v>22</v>
      </c>
      <c r="B29" s="400"/>
      <c r="C29" s="429"/>
      <c r="D29" s="401"/>
    </row>
    <row r="30" spans="1:6" ht="33" customHeight="1">
      <c r="A30" s="48">
        <v>23</v>
      </c>
      <c r="B30" s="400"/>
      <c r="C30" s="429"/>
      <c r="D30" s="401"/>
    </row>
    <row r="31" spans="1:6" ht="33" customHeight="1">
      <c r="A31" s="48">
        <v>24</v>
      </c>
      <c r="B31" s="400"/>
      <c r="C31" s="429"/>
      <c r="D31" s="401"/>
    </row>
    <row r="32" spans="1:6" ht="33" customHeight="1">
      <c r="A32" s="48">
        <v>25</v>
      </c>
      <c r="B32" s="400"/>
      <c r="C32" s="429"/>
      <c r="D32" s="401"/>
    </row>
    <row r="33" spans="1:4" ht="33" customHeight="1">
      <c r="A33" s="48">
        <v>26</v>
      </c>
      <c r="B33" s="400"/>
      <c r="C33" s="429"/>
      <c r="D33" s="401"/>
    </row>
    <row r="34" spans="1:4" ht="33" customHeight="1">
      <c r="A34" s="48">
        <v>27</v>
      </c>
      <c r="B34" s="400"/>
      <c r="C34" s="429"/>
      <c r="D34" s="401"/>
    </row>
    <row r="35" spans="1:4" ht="33" customHeight="1">
      <c r="A35" s="48">
        <v>28</v>
      </c>
      <c r="B35" s="400"/>
      <c r="C35" s="429"/>
      <c r="D35" s="401"/>
    </row>
    <row r="36" spans="1:4" ht="33" customHeight="1">
      <c r="A36" s="48">
        <v>29</v>
      </c>
      <c r="B36" s="400"/>
      <c r="C36" s="429"/>
      <c r="D36" s="401"/>
    </row>
    <row r="37" spans="1:4" ht="33" customHeight="1">
      <c r="A37" s="48">
        <v>30</v>
      </c>
      <c r="B37" s="400"/>
      <c r="C37" s="429"/>
      <c r="D37" s="401"/>
    </row>
    <row r="38" spans="1:4" ht="33" customHeight="1">
      <c r="A38" s="48">
        <v>31</v>
      </c>
      <c r="B38" s="400"/>
      <c r="C38" s="429"/>
      <c r="D38" s="401"/>
    </row>
    <row r="39" spans="1:4" ht="33" customHeight="1">
      <c r="A39" s="48">
        <v>32</v>
      </c>
      <c r="B39" s="400"/>
      <c r="C39" s="429"/>
      <c r="D39" s="401"/>
    </row>
    <row r="40" spans="1:4" ht="33" customHeight="1">
      <c r="A40" s="48">
        <v>33</v>
      </c>
      <c r="B40" s="400"/>
      <c r="C40" s="429"/>
      <c r="D40" s="401"/>
    </row>
    <row r="41" spans="1:4" ht="33" customHeight="1">
      <c r="A41" s="48">
        <v>34</v>
      </c>
      <c r="B41" s="400"/>
      <c r="C41" s="429"/>
      <c r="D41" s="401"/>
    </row>
    <row r="42" spans="1:4" ht="33" customHeight="1">
      <c r="A42" s="48">
        <v>35</v>
      </c>
      <c r="B42" s="400"/>
      <c r="C42" s="429"/>
      <c r="D42" s="401"/>
    </row>
    <row r="43" spans="1:4" ht="33" customHeight="1">
      <c r="A43" s="48">
        <v>36</v>
      </c>
      <c r="B43" s="400"/>
      <c r="C43" s="429"/>
      <c r="D43" s="401"/>
    </row>
    <row r="44" spans="1:4" ht="33" customHeight="1">
      <c r="A44" s="48">
        <v>37</v>
      </c>
      <c r="B44" s="400"/>
      <c r="C44" s="429"/>
      <c r="D44" s="401"/>
    </row>
    <row r="45" spans="1:4" ht="33" customHeight="1">
      <c r="A45" s="48">
        <v>38</v>
      </c>
      <c r="B45" s="400"/>
      <c r="C45" s="429"/>
      <c r="D45" s="401"/>
    </row>
    <row r="46" spans="1:4" ht="33" customHeight="1">
      <c r="A46" s="48">
        <v>39</v>
      </c>
      <c r="B46" s="400"/>
      <c r="C46" s="429"/>
      <c r="D46" s="401"/>
    </row>
    <row r="47" spans="1:4" ht="33" customHeight="1">
      <c r="A47" s="48">
        <v>40</v>
      </c>
      <c r="B47" s="400"/>
      <c r="C47" s="429"/>
      <c r="D47" s="401"/>
    </row>
    <row r="48" spans="1:4" ht="33" customHeight="1">
      <c r="A48" s="48">
        <v>41</v>
      </c>
      <c r="B48" s="400"/>
      <c r="C48" s="429"/>
      <c r="D48" s="401"/>
    </row>
    <row r="49" spans="1:4" ht="33" customHeight="1">
      <c r="A49" s="48">
        <v>42</v>
      </c>
      <c r="B49" s="400"/>
      <c r="C49" s="429"/>
      <c r="D49" s="401"/>
    </row>
    <row r="50" spans="1:4" ht="33" customHeight="1">
      <c r="A50" s="48">
        <v>43</v>
      </c>
      <c r="B50" s="400"/>
      <c r="C50" s="429"/>
      <c r="D50" s="401"/>
    </row>
    <row r="51" spans="1:4" ht="33" customHeight="1">
      <c r="A51" s="48">
        <v>44</v>
      </c>
      <c r="B51" s="400"/>
      <c r="C51" s="429"/>
      <c r="D51" s="401"/>
    </row>
    <row r="52" spans="1:4" ht="33" customHeight="1">
      <c r="A52" s="48">
        <v>45</v>
      </c>
      <c r="B52" s="400"/>
      <c r="C52" s="429"/>
      <c r="D52" s="401"/>
    </row>
    <row r="53" spans="1:4" ht="33" customHeight="1">
      <c r="A53" s="48">
        <v>46</v>
      </c>
      <c r="B53" s="400"/>
      <c r="C53" s="429"/>
      <c r="D53" s="401"/>
    </row>
    <row r="54" spans="1:4" ht="33" customHeight="1">
      <c r="A54" s="48">
        <v>47</v>
      </c>
      <c r="B54" s="400"/>
      <c r="C54" s="429"/>
      <c r="D54" s="401"/>
    </row>
    <row r="55" spans="1:4" ht="33" customHeight="1">
      <c r="A55" s="48">
        <v>48</v>
      </c>
      <c r="B55" s="400"/>
      <c r="C55" s="429"/>
      <c r="D55" s="401"/>
    </row>
    <row r="56" spans="1:4" ht="33" customHeight="1">
      <c r="A56" s="48">
        <v>49</v>
      </c>
      <c r="B56" s="400"/>
      <c r="C56" s="429"/>
      <c r="D56" s="401"/>
    </row>
    <row r="57" spans="1:4" ht="33" customHeight="1">
      <c r="A57" s="48">
        <v>50</v>
      </c>
      <c r="B57" s="400"/>
      <c r="C57" s="429"/>
      <c r="D57" s="401"/>
    </row>
    <row r="58" spans="1:4" ht="33" customHeight="1">
      <c r="A58" s="48">
        <v>51</v>
      </c>
      <c r="B58" s="400"/>
      <c r="C58" s="429"/>
      <c r="D58" s="401"/>
    </row>
    <row r="59" spans="1:4" ht="33" customHeight="1">
      <c r="A59" s="48">
        <v>52</v>
      </c>
      <c r="B59" s="400"/>
      <c r="C59" s="429"/>
      <c r="D59" s="401"/>
    </row>
    <row r="60" spans="1:4" ht="33" customHeight="1">
      <c r="A60" s="48">
        <v>53</v>
      </c>
      <c r="B60" s="400"/>
      <c r="C60" s="429"/>
      <c r="D60" s="401"/>
    </row>
    <row r="61" spans="1:4" ht="33" customHeight="1">
      <c r="A61" s="48">
        <v>54</v>
      </c>
      <c r="B61" s="400"/>
      <c r="C61" s="429"/>
      <c r="D61" s="401"/>
    </row>
    <row r="62" spans="1:4" ht="33" customHeight="1">
      <c r="A62" s="48">
        <v>55</v>
      </c>
      <c r="B62" s="400"/>
      <c r="C62" s="429"/>
      <c r="D62" s="401"/>
    </row>
    <row r="63" spans="1:4" ht="33" customHeight="1">
      <c r="A63" s="48">
        <v>56</v>
      </c>
      <c r="B63" s="400"/>
      <c r="C63" s="429"/>
      <c r="D63" s="401"/>
    </row>
    <row r="64" spans="1:4" ht="33" customHeight="1">
      <c r="A64" s="48">
        <v>57</v>
      </c>
      <c r="B64" s="400"/>
      <c r="C64" s="429"/>
      <c r="D64" s="401"/>
    </row>
    <row r="65" spans="1:4" ht="33" customHeight="1">
      <c r="A65" s="48">
        <v>58</v>
      </c>
      <c r="B65" s="400"/>
      <c r="C65" s="429"/>
      <c r="D65" s="401"/>
    </row>
    <row r="66" spans="1:4" ht="33" customHeight="1">
      <c r="A66" s="48">
        <v>59</v>
      </c>
      <c r="B66" s="400"/>
      <c r="C66" s="429"/>
      <c r="D66" s="401"/>
    </row>
    <row r="67" spans="1:4" ht="33" customHeight="1">
      <c r="A67" s="48">
        <v>60</v>
      </c>
      <c r="B67" s="400"/>
      <c r="C67" s="429"/>
      <c r="D67" s="401"/>
    </row>
    <row r="68" spans="1:4" ht="33" customHeight="1">
      <c r="A68" s="48">
        <v>61</v>
      </c>
      <c r="B68" s="400"/>
      <c r="C68" s="429"/>
      <c r="D68" s="401"/>
    </row>
    <row r="69" spans="1:4" ht="33" customHeight="1">
      <c r="A69" s="48">
        <v>62</v>
      </c>
      <c r="B69" s="400"/>
      <c r="C69" s="429"/>
      <c r="D69" s="401"/>
    </row>
    <row r="70" spans="1:4" ht="33" customHeight="1">
      <c r="A70" s="48">
        <v>63</v>
      </c>
      <c r="B70" s="400"/>
      <c r="C70" s="429"/>
      <c r="D70" s="401"/>
    </row>
    <row r="71" spans="1:4" ht="33" customHeight="1">
      <c r="A71" s="48">
        <v>64</v>
      </c>
      <c r="B71" s="400"/>
      <c r="C71" s="429"/>
      <c r="D71" s="401"/>
    </row>
    <row r="72" spans="1:4" ht="33" customHeight="1">
      <c r="A72" s="48">
        <v>65</v>
      </c>
      <c r="B72" s="400"/>
      <c r="C72" s="429"/>
      <c r="D72" s="401"/>
    </row>
    <row r="73" spans="1:4" ht="33" customHeight="1">
      <c r="A73" s="48">
        <v>66</v>
      </c>
      <c r="B73" s="400"/>
      <c r="C73" s="429"/>
      <c r="D73" s="401"/>
    </row>
    <row r="74" spans="1:4" ht="33" customHeight="1">
      <c r="A74" s="48">
        <v>67</v>
      </c>
      <c r="B74" s="400"/>
      <c r="C74" s="429"/>
      <c r="D74" s="401"/>
    </row>
    <row r="75" spans="1:4" ht="33" customHeight="1">
      <c r="A75" s="48">
        <v>68</v>
      </c>
      <c r="B75" s="400"/>
      <c r="C75" s="429"/>
      <c r="D75" s="401"/>
    </row>
    <row r="76" spans="1:4" ht="33" customHeight="1">
      <c r="A76" s="48">
        <v>69</v>
      </c>
      <c r="B76" s="400"/>
      <c r="C76" s="429"/>
      <c r="D76" s="401"/>
    </row>
    <row r="77" spans="1:4" ht="33" customHeight="1">
      <c r="A77" s="48">
        <v>70</v>
      </c>
      <c r="B77" s="400"/>
      <c r="C77" s="429"/>
      <c r="D77" s="401"/>
    </row>
    <row r="78" spans="1:4" ht="33" customHeight="1">
      <c r="A78" s="48">
        <v>71</v>
      </c>
      <c r="B78" s="400"/>
      <c r="C78" s="429"/>
      <c r="D78" s="401"/>
    </row>
    <row r="79" spans="1:4" ht="33" customHeight="1">
      <c r="A79" s="48">
        <v>72</v>
      </c>
      <c r="B79" s="400"/>
      <c r="C79" s="429"/>
      <c r="D79" s="401"/>
    </row>
    <row r="80" spans="1:4" ht="33" customHeight="1">
      <c r="A80" s="48">
        <v>73</v>
      </c>
      <c r="B80" s="400"/>
      <c r="C80" s="429"/>
      <c r="D80" s="401"/>
    </row>
    <row r="81" spans="1:4" ht="33" customHeight="1">
      <c r="A81" s="48">
        <v>74</v>
      </c>
      <c r="B81" s="400"/>
      <c r="C81" s="429"/>
      <c r="D81" s="401"/>
    </row>
    <row r="82" spans="1:4" ht="33" customHeight="1">
      <c r="A82" s="48">
        <v>75</v>
      </c>
      <c r="B82" s="400"/>
      <c r="C82" s="429"/>
      <c r="D82" s="401"/>
    </row>
    <row r="83" spans="1:4" ht="33" customHeight="1">
      <c r="A83" s="48">
        <v>76</v>
      </c>
      <c r="B83" s="400"/>
      <c r="C83" s="429"/>
      <c r="D83" s="401"/>
    </row>
    <row r="84" spans="1:4" ht="33" customHeight="1">
      <c r="A84" s="48">
        <v>77</v>
      </c>
      <c r="B84" s="400"/>
      <c r="C84" s="429"/>
      <c r="D84" s="401"/>
    </row>
    <row r="85" spans="1:4" ht="33" customHeight="1">
      <c r="A85" s="48">
        <v>78</v>
      </c>
      <c r="B85" s="400"/>
      <c r="C85" s="429"/>
      <c r="D85" s="401"/>
    </row>
    <row r="86" spans="1:4" ht="33" customHeight="1">
      <c r="A86" s="48">
        <v>79</v>
      </c>
      <c r="B86" s="400"/>
      <c r="C86" s="429"/>
      <c r="D86" s="401"/>
    </row>
    <row r="87" spans="1:4" ht="33" customHeight="1">
      <c r="A87" s="48">
        <v>80</v>
      </c>
      <c r="B87" s="400"/>
      <c r="C87" s="429"/>
      <c r="D87" s="401"/>
    </row>
    <row r="88" spans="1:4" ht="33" customHeight="1">
      <c r="A88" s="48">
        <v>81</v>
      </c>
      <c r="B88" s="400"/>
      <c r="C88" s="429"/>
      <c r="D88" s="401"/>
    </row>
    <row r="89" spans="1:4" ht="33" customHeight="1">
      <c r="A89" s="48">
        <v>82</v>
      </c>
      <c r="B89" s="400"/>
      <c r="C89" s="429"/>
      <c r="D89" s="401"/>
    </row>
    <row r="90" spans="1:4" ht="33" customHeight="1">
      <c r="A90" s="48">
        <v>83</v>
      </c>
      <c r="B90" s="400"/>
      <c r="C90" s="429"/>
      <c r="D90" s="401"/>
    </row>
    <row r="91" spans="1:4" ht="33" customHeight="1">
      <c r="A91" s="48">
        <v>84</v>
      </c>
      <c r="B91" s="400"/>
      <c r="C91" s="429"/>
      <c r="D91" s="401"/>
    </row>
    <row r="92" spans="1:4" ht="33" customHeight="1">
      <c r="A92" s="48">
        <v>85</v>
      </c>
      <c r="B92" s="400"/>
      <c r="C92" s="429"/>
      <c r="D92" s="401"/>
    </row>
    <row r="93" spans="1:4" ht="33" customHeight="1">
      <c r="A93" s="48">
        <v>86</v>
      </c>
      <c r="B93" s="400"/>
      <c r="C93" s="429"/>
      <c r="D93" s="401"/>
    </row>
    <row r="94" spans="1:4" ht="33" customHeight="1">
      <c r="A94" s="48">
        <v>87</v>
      </c>
      <c r="B94" s="400"/>
      <c r="C94" s="429"/>
      <c r="D94" s="401"/>
    </row>
    <row r="95" spans="1:4" ht="33" customHeight="1">
      <c r="A95" s="48">
        <v>88</v>
      </c>
      <c r="B95" s="400"/>
      <c r="C95" s="429"/>
      <c r="D95" s="401"/>
    </row>
    <row r="96" spans="1:4" ht="33" customHeight="1">
      <c r="A96" s="48">
        <v>89</v>
      </c>
      <c r="B96" s="400"/>
      <c r="C96" s="429"/>
      <c r="D96" s="401"/>
    </row>
    <row r="97" spans="1:4" ht="33" customHeight="1">
      <c r="A97" s="48">
        <v>90</v>
      </c>
      <c r="B97" s="400"/>
      <c r="C97" s="429"/>
      <c r="D97" s="401"/>
    </row>
    <row r="98" spans="1:4" ht="33" customHeight="1">
      <c r="A98" s="48">
        <v>91</v>
      </c>
      <c r="B98" s="400"/>
      <c r="C98" s="429"/>
      <c r="D98" s="401"/>
    </row>
    <row r="99" spans="1:4" ht="33" customHeight="1">
      <c r="A99" s="48">
        <v>92</v>
      </c>
      <c r="B99" s="400"/>
      <c r="C99" s="429"/>
      <c r="D99" s="401"/>
    </row>
    <row r="100" spans="1:4" ht="33" customHeight="1">
      <c r="A100" s="48">
        <v>93</v>
      </c>
      <c r="B100" s="400"/>
      <c r="C100" s="429"/>
      <c r="D100" s="401"/>
    </row>
    <row r="101" spans="1:4" ht="33" customHeight="1">
      <c r="A101" s="48">
        <v>94</v>
      </c>
      <c r="B101" s="400"/>
      <c r="C101" s="429"/>
      <c r="D101" s="401"/>
    </row>
    <row r="102" spans="1:4" ht="33" customHeight="1">
      <c r="A102" s="48">
        <v>95</v>
      </c>
      <c r="B102" s="400"/>
      <c r="C102" s="429"/>
      <c r="D102" s="401"/>
    </row>
    <row r="103" spans="1:4" ht="33" customHeight="1">
      <c r="A103" s="48">
        <v>96</v>
      </c>
      <c r="B103" s="400"/>
      <c r="C103" s="429"/>
      <c r="D103" s="401"/>
    </row>
    <row r="104" spans="1:4" ht="33" customHeight="1">
      <c r="A104" s="48">
        <v>97</v>
      </c>
      <c r="B104" s="400"/>
      <c r="C104" s="429"/>
      <c r="D104" s="401"/>
    </row>
    <row r="105" spans="1:4" ht="33" customHeight="1">
      <c r="A105" s="48">
        <v>98</v>
      </c>
      <c r="B105" s="400"/>
      <c r="C105" s="429"/>
      <c r="D105" s="401"/>
    </row>
    <row r="106" spans="1:4" ht="33" customHeight="1">
      <c r="A106" s="48">
        <v>99</v>
      </c>
      <c r="B106" s="400"/>
      <c r="C106" s="429"/>
      <c r="D106" s="401"/>
    </row>
    <row r="107" spans="1:4" ht="33" customHeight="1">
      <c r="A107" s="48">
        <v>100</v>
      </c>
      <c r="B107" s="400"/>
      <c r="C107" s="429"/>
      <c r="D107" s="401"/>
    </row>
    <row r="108" spans="1:4" ht="33" customHeight="1">
      <c r="A108" s="48">
        <v>101</v>
      </c>
      <c r="B108" s="400"/>
      <c r="C108" s="429"/>
      <c r="D108" s="401"/>
    </row>
    <row r="109" spans="1:4" ht="33" customHeight="1">
      <c r="A109" s="48">
        <v>102</v>
      </c>
      <c r="B109" s="400"/>
      <c r="C109" s="429"/>
      <c r="D109" s="401"/>
    </row>
    <row r="110" spans="1:4" ht="33" customHeight="1">
      <c r="A110" s="48">
        <v>103</v>
      </c>
      <c r="B110" s="400"/>
      <c r="C110" s="429"/>
      <c r="D110" s="401"/>
    </row>
    <row r="111" spans="1:4" ht="33" customHeight="1">
      <c r="A111" s="48">
        <v>104</v>
      </c>
      <c r="B111" s="400"/>
      <c r="C111" s="429"/>
      <c r="D111" s="401"/>
    </row>
    <row r="112" spans="1:4" ht="33" customHeight="1">
      <c r="A112" s="48">
        <v>105</v>
      </c>
      <c r="B112" s="400"/>
      <c r="C112" s="429"/>
      <c r="D112" s="401"/>
    </row>
    <row r="113" spans="1:4" ht="33" customHeight="1">
      <c r="A113" s="48">
        <v>106</v>
      </c>
      <c r="B113" s="400"/>
      <c r="C113" s="429"/>
      <c r="D113" s="401"/>
    </row>
    <row r="114" spans="1:4" ht="33" customHeight="1">
      <c r="A114" s="48">
        <v>107</v>
      </c>
      <c r="B114" s="400"/>
      <c r="C114" s="429"/>
      <c r="D114" s="401"/>
    </row>
    <row r="115" spans="1:4" ht="33" customHeight="1">
      <c r="A115" s="48">
        <v>108</v>
      </c>
      <c r="B115" s="400"/>
      <c r="C115" s="429"/>
      <c r="D115" s="401"/>
    </row>
    <row r="116" spans="1:4" ht="33" customHeight="1">
      <c r="A116" s="48">
        <v>109</v>
      </c>
      <c r="B116" s="400"/>
      <c r="C116" s="429"/>
      <c r="D116" s="401"/>
    </row>
    <row r="117" spans="1:4" ht="33" customHeight="1">
      <c r="A117" s="48">
        <v>110</v>
      </c>
      <c r="B117" s="400"/>
      <c r="C117" s="429"/>
      <c r="D117" s="401"/>
    </row>
    <row r="118" spans="1:4" ht="33" customHeight="1">
      <c r="A118" s="48">
        <v>111</v>
      </c>
      <c r="B118" s="400"/>
      <c r="C118" s="429"/>
      <c r="D118" s="401"/>
    </row>
    <row r="119" spans="1:4" ht="33" customHeight="1">
      <c r="A119" s="48">
        <v>112</v>
      </c>
      <c r="B119" s="400"/>
      <c r="C119" s="429"/>
      <c r="D119" s="401"/>
    </row>
    <row r="120" spans="1:4" ht="33" customHeight="1">
      <c r="A120" s="48">
        <v>113</v>
      </c>
      <c r="B120" s="400"/>
      <c r="C120" s="429"/>
      <c r="D120" s="401"/>
    </row>
    <row r="121" spans="1:4" ht="33" customHeight="1">
      <c r="A121" s="48">
        <v>114</v>
      </c>
      <c r="B121" s="400"/>
      <c r="C121" s="429"/>
      <c r="D121" s="401"/>
    </row>
    <row r="122" spans="1:4" ht="33" customHeight="1">
      <c r="A122" s="48">
        <v>115</v>
      </c>
      <c r="B122" s="400"/>
      <c r="C122" s="429"/>
      <c r="D122" s="401"/>
    </row>
    <row r="123" spans="1:4" ht="33" customHeight="1">
      <c r="A123" s="48">
        <v>116</v>
      </c>
      <c r="B123" s="400"/>
      <c r="C123" s="429"/>
      <c r="D123" s="401"/>
    </row>
    <row r="124" spans="1:4" ht="33" customHeight="1">
      <c r="A124" s="48">
        <v>117</v>
      </c>
      <c r="B124" s="400"/>
      <c r="C124" s="429"/>
      <c r="D124" s="401"/>
    </row>
    <row r="125" spans="1:4" ht="33" customHeight="1">
      <c r="A125" s="48">
        <v>118</v>
      </c>
      <c r="B125" s="400"/>
      <c r="C125" s="429"/>
      <c r="D125" s="401"/>
    </row>
    <row r="126" spans="1:4" ht="33" customHeight="1">
      <c r="A126" s="48">
        <v>119</v>
      </c>
      <c r="B126" s="400"/>
      <c r="C126" s="429"/>
      <c r="D126" s="401"/>
    </row>
    <row r="127" spans="1:4" ht="33" customHeight="1">
      <c r="A127" s="48">
        <v>120</v>
      </c>
      <c r="B127" s="400"/>
      <c r="C127" s="429"/>
      <c r="D127" s="401"/>
    </row>
    <row r="128" spans="1:4" ht="33" customHeight="1">
      <c r="A128" s="48">
        <v>121</v>
      </c>
      <c r="B128" s="400"/>
      <c r="C128" s="429"/>
      <c r="D128" s="401"/>
    </row>
    <row r="129" spans="1:4" ht="33" customHeight="1">
      <c r="A129" s="48">
        <v>122</v>
      </c>
      <c r="B129" s="400"/>
      <c r="C129" s="429"/>
      <c r="D129" s="401"/>
    </row>
    <row r="130" spans="1:4" ht="33" customHeight="1">
      <c r="A130" s="48">
        <v>123</v>
      </c>
      <c r="B130" s="400"/>
      <c r="C130" s="429"/>
      <c r="D130" s="401"/>
    </row>
    <row r="131" spans="1:4" ht="33" customHeight="1">
      <c r="A131" s="48">
        <v>124</v>
      </c>
      <c r="B131" s="400"/>
      <c r="C131" s="429"/>
      <c r="D131" s="401"/>
    </row>
    <row r="132" spans="1:4" ht="33" customHeight="1">
      <c r="A132" s="48">
        <v>125</v>
      </c>
      <c r="B132" s="400"/>
      <c r="C132" s="429"/>
      <c r="D132" s="401"/>
    </row>
    <row r="133" spans="1:4" ht="33" customHeight="1">
      <c r="A133" s="48">
        <v>126</v>
      </c>
      <c r="B133" s="400"/>
      <c r="C133" s="429"/>
      <c r="D133" s="401"/>
    </row>
    <row r="134" spans="1:4" ht="33" customHeight="1">
      <c r="A134" s="48">
        <v>127</v>
      </c>
      <c r="B134" s="400"/>
      <c r="C134" s="429"/>
      <c r="D134" s="401"/>
    </row>
    <row r="135" spans="1:4" ht="33" customHeight="1">
      <c r="A135" s="48">
        <v>128</v>
      </c>
      <c r="B135" s="400"/>
      <c r="C135" s="429"/>
      <c r="D135" s="401"/>
    </row>
    <row r="136" spans="1:4" ht="33" customHeight="1">
      <c r="A136" s="48">
        <v>129</v>
      </c>
      <c r="B136" s="400"/>
      <c r="C136" s="429"/>
      <c r="D136" s="401"/>
    </row>
    <row r="137" spans="1:4" ht="33" customHeight="1">
      <c r="A137" s="48">
        <v>130</v>
      </c>
      <c r="B137" s="400"/>
      <c r="C137" s="429"/>
      <c r="D137" s="401"/>
    </row>
    <row r="138" spans="1:4" ht="33" customHeight="1">
      <c r="A138" s="48">
        <v>131</v>
      </c>
      <c r="B138" s="400"/>
      <c r="C138" s="429"/>
      <c r="D138" s="401"/>
    </row>
    <row r="139" spans="1:4" ht="33" customHeight="1">
      <c r="A139" s="48">
        <v>132</v>
      </c>
      <c r="B139" s="400"/>
      <c r="C139" s="429"/>
      <c r="D139" s="401"/>
    </row>
    <row r="140" spans="1:4" ht="33" customHeight="1">
      <c r="A140" s="48">
        <v>133</v>
      </c>
      <c r="B140" s="400"/>
      <c r="C140" s="429"/>
      <c r="D140" s="401"/>
    </row>
    <row r="141" spans="1:4" ht="33" customHeight="1">
      <c r="A141" s="48">
        <v>134</v>
      </c>
      <c r="B141" s="400"/>
      <c r="C141" s="429"/>
      <c r="D141" s="401"/>
    </row>
    <row r="142" spans="1:4" ht="33" customHeight="1">
      <c r="A142" s="48">
        <v>135</v>
      </c>
      <c r="B142" s="400"/>
      <c r="C142" s="429"/>
      <c r="D142" s="401"/>
    </row>
    <row r="143" spans="1:4" ht="33" customHeight="1">
      <c r="A143" s="48">
        <v>136</v>
      </c>
      <c r="B143" s="400"/>
      <c r="C143" s="429"/>
      <c r="D143" s="401"/>
    </row>
    <row r="144" spans="1:4" ht="33" customHeight="1">
      <c r="A144" s="48">
        <v>137</v>
      </c>
      <c r="B144" s="400"/>
      <c r="C144" s="429"/>
      <c r="D144" s="401"/>
    </row>
    <row r="145" spans="1:4" ht="33" customHeight="1">
      <c r="A145" s="48">
        <v>138</v>
      </c>
      <c r="B145" s="400"/>
      <c r="C145" s="429"/>
      <c r="D145" s="401"/>
    </row>
    <row r="146" spans="1:4" ht="33" customHeight="1">
      <c r="A146" s="48">
        <v>139</v>
      </c>
      <c r="B146" s="400"/>
      <c r="C146" s="429"/>
      <c r="D146" s="401"/>
    </row>
    <row r="147" spans="1:4" ht="33" customHeight="1">
      <c r="A147" s="48">
        <v>140</v>
      </c>
      <c r="B147" s="400"/>
      <c r="C147" s="429"/>
      <c r="D147" s="401"/>
    </row>
    <row r="148" spans="1:4" ht="33" customHeight="1">
      <c r="A148" s="48">
        <v>141</v>
      </c>
      <c r="B148" s="400"/>
      <c r="C148" s="429"/>
      <c r="D148" s="401"/>
    </row>
    <row r="149" spans="1:4" ht="33" customHeight="1">
      <c r="A149" s="48">
        <v>142</v>
      </c>
      <c r="B149" s="400"/>
      <c r="C149" s="429"/>
      <c r="D149" s="401"/>
    </row>
    <row r="150" spans="1:4" ht="33" customHeight="1">
      <c r="A150" s="48">
        <v>143</v>
      </c>
      <c r="B150" s="400"/>
      <c r="C150" s="429"/>
      <c r="D150" s="401"/>
    </row>
    <row r="151" spans="1:4" ht="33" customHeight="1">
      <c r="A151" s="48">
        <v>144</v>
      </c>
      <c r="B151" s="400"/>
      <c r="C151" s="429"/>
      <c r="D151" s="401"/>
    </row>
    <row r="152" spans="1:4" ht="33" customHeight="1">
      <c r="A152" s="48">
        <v>145</v>
      </c>
      <c r="B152" s="400"/>
      <c r="C152" s="429"/>
      <c r="D152" s="401"/>
    </row>
    <row r="153" spans="1:4" ht="33" customHeight="1">
      <c r="A153" s="48">
        <v>146</v>
      </c>
      <c r="B153" s="400"/>
      <c r="C153" s="429"/>
      <c r="D153" s="401"/>
    </row>
    <row r="154" spans="1:4" ht="33" customHeight="1">
      <c r="A154" s="48">
        <v>147</v>
      </c>
      <c r="B154" s="400"/>
      <c r="C154" s="429"/>
      <c r="D154" s="401"/>
    </row>
    <row r="155" spans="1:4" ht="33" customHeight="1">
      <c r="A155" s="48">
        <v>148</v>
      </c>
      <c r="B155" s="400"/>
      <c r="C155" s="429"/>
      <c r="D155" s="401"/>
    </row>
    <row r="156" spans="1:4" ht="33" customHeight="1">
      <c r="A156" s="48">
        <v>149</v>
      </c>
      <c r="B156" s="400"/>
      <c r="C156" s="429"/>
      <c r="D156" s="401"/>
    </row>
    <row r="157" spans="1:4" ht="33" customHeight="1">
      <c r="A157" s="48">
        <v>150</v>
      </c>
      <c r="B157" s="400"/>
      <c r="C157" s="429"/>
      <c r="D157" s="401"/>
    </row>
    <row r="158" spans="1:4" ht="33" customHeight="1">
      <c r="A158" s="48">
        <v>151</v>
      </c>
      <c r="B158" s="400"/>
      <c r="C158" s="429"/>
      <c r="D158" s="401"/>
    </row>
    <row r="159" spans="1:4" ht="33" customHeight="1">
      <c r="A159" s="48">
        <v>152</v>
      </c>
      <c r="B159" s="400"/>
      <c r="C159" s="429"/>
      <c r="D159" s="401"/>
    </row>
    <row r="160" spans="1:4" ht="33" customHeight="1">
      <c r="A160" s="48">
        <v>153</v>
      </c>
      <c r="B160" s="400"/>
      <c r="C160" s="429"/>
      <c r="D160" s="401"/>
    </row>
    <row r="161" spans="1:4" ht="33" customHeight="1">
      <c r="A161" s="48">
        <v>154</v>
      </c>
      <c r="B161" s="400"/>
      <c r="C161" s="429"/>
      <c r="D161" s="401"/>
    </row>
    <row r="162" spans="1:4" ht="33" customHeight="1">
      <c r="A162" s="48">
        <v>155</v>
      </c>
      <c r="B162" s="400"/>
      <c r="C162" s="429"/>
      <c r="D162" s="401"/>
    </row>
    <row r="163" spans="1:4" ht="33" customHeight="1">
      <c r="A163" s="48">
        <v>156</v>
      </c>
      <c r="B163" s="400"/>
      <c r="C163" s="429"/>
      <c r="D163" s="401"/>
    </row>
    <row r="164" spans="1:4" ht="33" customHeight="1">
      <c r="A164" s="48">
        <v>157</v>
      </c>
      <c r="B164" s="400"/>
      <c r="C164" s="429"/>
      <c r="D164" s="401"/>
    </row>
    <row r="165" spans="1:4" ht="33" customHeight="1">
      <c r="A165" s="48">
        <v>158</v>
      </c>
      <c r="B165" s="400"/>
      <c r="C165" s="429"/>
      <c r="D165" s="401"/>
    </row>
    <row r="166" spans="1:4" ht="33" customHeight="1">
      <c r="A166" s="48">
        <v>159</v>
      </c>
      <c r="B166" s="400"/>
      <c r="C166" s="429"/>
      <c r="D166" s="401"/>
    </row>
    <row r="167" spans="1:4" ht="33" customHeight="1">
      <c r="A167" s="48">
        <v>160</v>
      </c>
      <c r="B167" s="400"/>
      <c r="C167" s="429"/>
      <c r="D167" s="401"/>
    </row>
    <row r="168" spans="1:4" ht="33" customHeight="1">
      <c r="A168" s="48">
        <v>161</v>
      </c>
      <c r="B168" s="400"/>
      <c r="C168" s="429"/>
      <c r="D168" s="401"/>
    </row>
    <row r="169" spans="1:4" ht="33" customHeight="1">
      <c r="A169" s="48">
        <v>162</v>
      </c>
      <c r="B169" s="400"/>
      <c r="C169" s="429"/>
      <c r="D169" s="401"/>
    </row>
    <row r="170" spans="1:4" ht="33" customHeight="1">
      <c r="A170" s="48">
        <v>163</v>
      </c>
      <c r="B170" s="400"/>
      <c r="C170" s="429"/>
      <c r="D170" s="401"/>
    </row>
    <row r="171" spans="1:4" ht="33" customHeight="1">
      <c r="A171" s="48">
        <v>164</v>
      </c>
      <c r="B171" s="400"/>
      <c r="C171" s="429"/>
      <c r="D171" s="401"/>
    </row>
    <row r="172" spans="1:4" ht="33" customHeight="1">
      <c r="A172" s="48">
        <v>165</v>
      </c>
      <c r="B172" s="400"/>
      <c r="C172" s="429"/>
      <c r="D172" s="401"/>
    </row>
    <row r="173" spans="1:4" ht="33" customHeight="1">
      <c r="A173" s="48">
        <v>166</v>
      </c>
      <c r="B173" s="400"/>
      <c r="C173" s="429"/>
      <c r="D173" s="401"/>
    </row>
    <row r="174" spans="1:4" ht="33" customHeight="1">
      <c r="A174" s="48">
        <v>167</v>
      </c>
      <c r="B174" s="400"/>
      <c r="C174" s="429"/>
      <c r="D174" s="401"/>
    </row>
    <row r="175" spans="1:4" ht="33" customHeight="1">
      <c r="A175" s="48">
        <v>168</v>
      </c>
      <c r="B175" s="400"/>
      <c r="C175" s="429"/>
      <c r="D175" s="401"/>
    </row>
    <row r="176" spans="1:4" ht="33" customHeight="1">
      <c r="A176" s="48">
        <v>169</v>
      </c>
      <c r="B176" s="400"/>
      <c r="C176" s="429"/>
      <c r="D176" s="401"/>
    </row>
    <row r="177" spans="1:4" ht="33" customHeight="1">
      <c r="A177" s="48">
        <v>170</v>
      </c>
      <c r="B177" s="400"/>
      <c r="C177" s="429"/>
      <c r="D177" s="401"/>
    </row>
    <row r="178" spans="1:4" ht="33" customHeight="1">
      <c r="A178" s="48">
        <v>171</v>
      </c>
      <c r="B178" s="400"/>
      <c r="C178" s="429"/>
      <c r="D178" s="401"/>
    </row>
    <row r="179" spans="1:4" ht="33" customHeight="1">
      <c r="A179" s="48">
        <v>172</v>
      </c>
      <c r="B179" s="400"/>
      <c r="C179" s="429"/>
      <c r="D179" s="401"/>
    </row>
    <row r="180" spans="1:4" ht="33" customHeight="1">
      <c r="A180" s="48">
        <v>173</v>
      </c>
      <c r="B180" s="400"/>
      <c r="C180" s="429"/>
      <c r="D180" s="401"/>
    </row>
    <row r="181" spans="1:4" ht="33" customHeight="1">
      <c r="A181" s="48">
        <v>174</v>
      </c>
      <c r="B181" s="400"/>
      <c r="C181" s="429"/>
      <c r="D181" s="401"/>
    </row>
    <row r="182" spans="1:4" ht="33" customHeight="1">
      <c r="A182" s="48">
        <v>175</v>
      </c>
      <c r="B182" s="400"/>
      <c r="C182" s="429"/>
      <c r="D182" s="401"/>
    </row>
    <row r="183" spans="1:4" ht="33" customHeight="1">
      <c r="A183" s="48">
        <v>176</v>
      </c>
      <c r="B183" s="400"/>
      <c r="C183" s="429"/>
      <c r="D183" s="401"/>
    </row>
    <row r="184" spans="1:4" ht="33" customHeight="1">
      <c r="A184" s="48">
        <v>177</v>
      </c>
      <c r="B184" s="400"/>
      <c r="C184" s="429"/>
      <c r="D184" s="401"/>
    </row>
    <row r="185" spans="1:4" ht="33" customHeight="1">
      <c r="A185" s="48">
        <v>178</v>
      </c>
      <c r="B185" s="400"/>
      <c r="C185" s="429"/>
      <c r="D185" s="401"/>
    </row>
    <row r="186" spans="1:4" ht="33" customHeight="1">
      <c r="A186" s="48">
        <v>179</v>
      </c>
      <c r="B186" s="400"/>
      <c r="C186" s="429"/>
      <c r="D186" s="401"/>
    </row>
    <row r="187" spans="1:4" ht="33" customHeight="1">
      <c r="A187" s="48">
        <v>180</v>
      </c>
      <c r="B187" s="400"/>
      <c r="C187" s="429"/>
      <c r="D187" s="401"/>
    </row>
    <row r="188" spans="1:4" ht="33" customHeight="1">
      <c r="A188" s="48">
        <v>181</v>
      </c>
      <c r="B188" s="400"/>
      <c r="C188" s="429"/>
      <c r="D188" s="401"/>
    </row>
    <row r="189" spans="1:4" ht="33" customHeight="1">
      <c r="A189" s="48">
        <v>182</v>
      </c>
      <c r="B189" s="400"/>
      <c r="C189" s="429"/>
      <c r="D189" s="401"/>
    </row>
    <row r="190" spans="1:4" ht="33" customHeight="1">
      <c r="A190" s="48">
        <v>183</v>
      </c>
      <c r="B190" s="400"/>
      <c r="C190" s="429"/>
      <c r="D190" s="401"/>
    </row>
    <row r="191" spans="1:4" ht="33" customHeight="1">
      <c r="A191" s="48">
        <v>184</v>
      </c>
      <c r="B191" s="400"/>
      <c r="C191" s="429"/>
      <c r="D191" s="401"/>
    </row>
    <row r="192" spans="1:4" ht="33" customHeight="1">
      <c r="A192" s="48">
        <v>185</v>
      </c>
      <c r="B192" s="400"/>
      <c r="C192" s="429"/>
      <c r="D192" s="401"/>
    </row>
    <row r="193" spans="1:4" ht="33" customHeight="1">
      <c r="A193" s="48">
        <v>186</v>
      </c>
      <c r="B193" s="400"/>
      <c r="C193" s="429"/>
      <c r="D193" s="401"/>
    </row>
    <row r="194" spans="1:4" ht="33" customHeight="1">
      <c r="A194" s="48">
        <v>187</v>
      </c>
      <c r="B194" s="400"/>
      <c r="C194" s="429"/>
      <c r="D194" s="401"/>
    </row>
    <row r="195" spans="1:4" ht="33" customHeight="1">
      <c r="A195" s="48">
        <v>188</v>
      </c>
      <c r="B195" s="400"/>
      <c r="C195" s="429"/>
      <c r="D195" s="401"/>
    </row>
    <row r="196" spans="1:4" ht="33" customHeight="1">
      <c r="A196" s="48">
        <v>189</v>
      </c>
      <c r="B196" s="400"/>
      <c r="C196" s="429"/>
      <c r="D196" s="401"/>
    </row>
    <row r="197" spans="1:4" ht="33" customHeight="1">
      <c r="A197" s="48">
        <v>190</v>
      </c>
      <c r="B197" s="400"/>
      <c r="C197" s="429"/>
      <c r="D197" s="401"/>
    </row>
    <row r="198" spans="1:4" ht="33" customHeight="1">
      <c r="A198" s="48">
        <v>191</v>
      </c>
      <c r="B198" s="400"/>
      <c r="C198" s="429"/>
      <c r="D198" s="401"/>
    </row>
    <row r="199" spans="1:4" ht="33" customHeight="1">
      <c r="A199" s="48">
        <v>192</v>
      </c>
      <c r="B199" s="400"/>
      <c r="C199" s="429"/>
      <c r="D199" s="401"/>
    </row>
    <row r="200" spans="1:4" ht="33" customHeight="1">
      <c r="A200" s="48">
        <v>193</v>
      </c>
      <c r="B200" s="400"/>
      <c r="C200" s="429"/>
      <c r="D200" s="401"/>
    </row>
    <row r="201" spans="1:4" ht="33" customHeight="1">
      <c r="A201" s="48">
        <v>194</v>
      </c>
      <c r="B201" s="400"/>
      <c r="C201" s="429"/>
      <c r="D201" s="401"/>
    </row>
    <row r="202" spans="1:4" ht="33" customHeight="1">
      <c r="A202" s="48">
        <v>195</v>
      </c>
      <c r="B202" s="400"/>
      <c r="C202" s="429"/>
      <c r="D202" s="401"/>
    </row>
    <row r="203" spans="1:4" ht="33" customHeight="1">
      <c r="A203" s="48">
        <v>196</v>
      </c>
      <c r="B203" s="400"/>
      <c r="C203" s="429"/>
      <c r="D203" s="401"/>
    </row>
    <row r="204" spans="1:4" ht="33" customHeight="1">
      <c r="A204" s="48">
        <v>197</v>
      </c>
      <c r="B204" s="400"/>
      <c r="C204" s="429"/>
      <c r="D204" s="401"/>
    </row>
    <row r="205" spans="1:4" ht="33" customHeight="1">
      <c r="A205" s="48">
        <v>198</v>
      </c>
      <c r="B205" s="400"/>
      <c r="C205" s="429"/>
      <c r="D205" s="401"/>
    </row>
    <row r="206" spans="1:4" ht="33" customHeight="1">
      <c r="A206" s="48">
        <v>199</v>
      </c>
      <c r="B206" s="400"/>
      <c r="C206" s="429"/>
      <c r="D206" s="401"/>
    </row>
    <row r="207" spans="1:4" ht="33" customHeight="1">
      <c r="A207" s="48">
        <v>200</v>
      </c>
      <c r="B207" s="400"/>
      <c r="C207" s="429"/>
      <c r="D207" s="401"/>
    </row>
  </sheetData>
  <sheetProtection algorithmName="SHA-512" hashValue="1z/2+7tBkH9e1bPOoT7VsANehlqq5AleR+Rre1JzL0Gb/OlA75qDiaHSLFUyz8d8jlUNzKGBPT6TBvK8aMHRpw==" saltValue="kmtjch65L4gnnuNQbblLVw==" spinCount="100000" sheet="1" objects="1" scenarios="1"/>
  <protectedRanges>
    <protectedRange sqref="C8:C207" name="Tabel 6a_2"/>
  </protectedRanges>
  <mergeCells count="3">
    <mergeCell ref="B7:D7"/>
    <mergeCell ref="F8:I8"/>
    <mergeCell ref="F9:H10"/>
  </mergeCells>
  <dataValidations count="1">
    <dataValidation type="decimal" operator="greaterThanOrEqual" allowBlank="1" showDropDown="1" showInputMessage="1" showErrorMessage="1" prompt="Input yang dimasukkan harus dalam bentuk angka" sqref="C8:C207" xr:uid="{4F450E83-A2D8-4F21-BC7A-C6291AE222D4}">
      <formula1>0</formula1>
    </dataValidation>
  </dataValidations>
  <hyperlinks>
    <hyperlink ref="E1" location="'Daftar Tabel'!A1" display="&lt;&lt;&lt; Daftar Tabel" xr:uid="{00000000-0004-0000-2D00-000000000000}"/>
  </hyperlinks>
  <pageMargins left="0.7" right="0.7" top="0.75" bottom="0.75" header="0.3" footer="0.3"/>
  <pageSetup orientation="portrait" r:id="rId1"/>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I202"/>
  <sheetViews>
    <sheetView workbookViewId="0">
      <pane xSplit="1" ySplit="7" topLeftCell="B182" activePane="bottomRight" state="frozen"/>
      <selection activeCell="O19" sqref="O19"/>
      <selection pane="topRight" activeCell="O19" sqref="O19"/>
      <selection pane="bottomLeft" activeCell="O19" sqref="O19"/>
      <selection pane="bottomRight" activeCell="H202" sqref="H202"/>
    </sheetView>
  </sheetViews>
  <sheetFormatPr defaultColWidth="8.85546875" defaultRowHeight="39" customHeight="1"/>
  <cols>
    <col min="1" max="1" width="5.5703125" customWidth="1"/>
    <col min="2" max="2" width="38.85546875" customWidth="1"/>
    <col min="3" max="3" width="10.140625" style="44" customWidth="1"/>
    <col min="4" max="4" width="30.85546875" customWidth="1"/>
    <col min="5" max="5" width="14.5703125" bestFit="1" customWidth="1"/>
  </cols>
  <sheetData>
    <row r="1" spans="1:9" ht="21.75" customHeight="1">
      <c r="A1" s="34" t="s">
        <v>401</v>
      </c>
      <c r="E1" s="20" t="s">
        <v>14</v>
      </c>
    </row>
    <row r="2" spans="1:9" ht="21.75" customHeight="1">
      <c r="A2" s="50"/>
    </row>
    <row r="3" spans="1:9" ht="21.75" customHeight="1">
      <c r="A3" s="43" t="s">
        <v>355</v>
      </c>
      <c r="E3" s="45"/>
    </row>
    <row r="4" spans="1:9" ht="21.75" customHeight="1">
      <c r="A4" s="34" t="s">
        <v>245</v>
      </c>
    </row>
    <row r="5" spans="1:9" ht="21.75" customHeight="1">
      <c r="A5" s="37" t="s">
        <v>112</v>
      </c>
      <c r="B5" s="37" t="s">
        <v>113</v>
      </c>
      <c r="C5" s="434" t="s">
        <v>1133</v>
      </c>
      <c r="D5" s="434" t="s">
        <v>114</v>
      </c>
    </row>
    <row r="6" spans="1:9" ht="21.75" customHeight="1">
      <c r="A6" s="46">
        <v>1</v>
      </c>
      <c r="B6" s="46">
        <v>2</v>
      </c>
      <c r="C6" s="46">
        <v>3</v>
      </c>
      <c r="D6" s="46">
        <v>4</v>
      </c>
    </row>
    <row r="7" spans="1:9" ht="39" customHeight="1">
      <c r="A7" s="47" t="s">
        <v>118</v>
      </c>
      <c r="B7" s="506" t="s">
        <v>119</v>
      </c>
      <c r="C7" s="507"/>
      <c r="D7" s="508"/>
    </row>
    <row r="8" spans="1:9" ht="39" customHeight="1">
      <c r="A8" s="48">
        <v>1</v>
      </c>
      <c r="B8" s="400"/>
      <c r="C8" s="429"/>
      <c r="D8" s="401"/>
      <c r="F8" s="522" t="s">
        <v>1079</v>
      </c>
      <c r="G8" s="474"/>
      <c r="H8" s="474"/>
      <c r="I8" s="474"/>
    </row>
    <row r="9" spans="1:9" ht="39" customHeight="1">
      <c r="A9" s="48">
        <v>2</v>
      </c>
      <c r="B9" s="400"/>
      <c r="C9" s="429"/>
      <c r="D9" s="401"/>
      <c r="F9" s="510" t="s">
        <v>1118</v>
      </c>
      <c r="G9" s="510"/>
      <c r="H9" s="510"/>
      <c r="I9" s="317">
        <f>COUNTIFS(B8:B1000,"&lt;&gt;",C8:C1000,"&lt;&gt;")</f>
        <v>0</v>
      </c>
    </row>
    <row r="10" spans="1:9" ht="39" customHeight="1">
      <c r="A10" s="48">
        <v>3</v>
      </c>
      <c r="B10" s="400"/>
      <c r="C10" s="429"/>
      <c r="D10" s="401"/>
      <c r="F10" s="510"/>
      <c r="G10" s="510"/>
      <c r="H10" s="510"/>
    </row>
    <row r="11" spans="1:9" ht="39" customHeight="1">
      <c r="A11" s="48">
        <v>4</v>
      </c>
      <c r="B11" s="400"/>
      <c r="C11" s="429"/>
      <c r="D11" s="401"/>
      <c r="F11" s="510"/>
      <c r="G11" s="510"/>
      <c r="H11" s="510"/>
    </row>
    <row r="12" spans="1:9" ht="39" customHeight="1">
      <c r="A12" s="48">
        <v>5</v>
      </c>
      <c r="B12" s="400"/>
      <c r="C12" s="429"/>
      <c r="D12" s="401"/>
      <c r="F12" s="510"/>
      <c r="G12" s="510"/>
      <c r="H12" s="510"/>
    </row>
    <row r="13" spans="1:9" ht="39" customHeight="1">
      <c r="A13" s="48">
        <v>6</v>
      </c>
      <c r="B13" s="400"/>
      <c r="C13" s="429"/>
      <c r="D13" s="401"/>
    </row>
    <row r="14" spans="1:9" ht="39" customHeight="1">
      <c r="A14" s="48">
        <v>7</v>
      </c>
      <c r="B14" s="400"/>
      <c r="C14" s="429"/>
      <c r="D14" s="401"/>
    </row>
    <row r="15" spans="1:9" ht="39" customHeight="1">
      <c r="A15" s="48">
        <v>8</v>
      </c>
      <c r="B15" s="400"/>
      <c r="C15" s="429"/>
      <c r="D15" s="401"/>
    </row>
    <row r="16" spans="1:9" ht="39" customHeight="1">
      <c r="A16" s="48">
        <v>9</v>
      </c>
      <c r="B16" s="400"/>
      <c r="C16" s="429"/>
      <c r="D16" s="401"/>
    </row>
    <row r="17" spans="1:6" ht="39" customHeight="1">
      <c r="A17" s="48">
        <v>10</v>
      </c>
      <c r="B17" s="400"/>
      <c r="C17" s="429"/>
      <c r="D17" s="401"/>
    </row>
    <row r="18" spans="1:6" ht="39" customHeight="1">
      <c r="A18" s="48">
        <v>11</v>
      </c>
      <c r="B18" s="400"/>
      <c r="C18" s="429"/>
      <c r="D18" s="401"/>
    </row>
    <row r="19" spans="1:6" ht="39" customHeight="1">
      <c r="A19" s="48">
        <v>12</v>
      </c>
      <c r="B19" s="400"/>
      <c r="C19" s="429"/>
      <c r="D19" s="401"/>
    </row>
    <row r="20" spans="1:6" ht="39" customHeight="1">
      <c r="A20" s="48">
        <v>13</v>
      </c>
      <c r="B20" s="400"/>
      <c r="C20" s="429"/>
      <c r="D20" s="401"/>
    </row>
    <row r="21" spans="1:6" ht="39" customHeight="1">
      <c r="A21" s="48">
        <v>14</v>
      </c>
      <c r="B21" s="400"/>
      <c r="C21" s="429"/>
      <c r="D21" s="401"/>
    </row>
    <row r="22" spans="1:6" ht="39" customHeight="1">
      <c r="A22" s="48">
        <v>15</v>
      </c>
      <c r="B22" s="400"/>
      <c r="C22" s="429"/>
      <c r="D22" s="401"/>
      <c r="F22" s="402" t="s">
        <v>1094</v>
      </c>
    </row>
    <row r="23" spans="1:6" ht="39" customHeight="1">
      <c r="A23" s="48">
        <v>16</v>
      </c>
      <c r="B23" s="400"/>
      <c r="C23" s="429"/>
      <c r="D23" s="401"/>
    </row>
    <row r="24" spans="1:6" ht="39" customHeight="1">
      <c r="A24" s="48">
        <v>17</v>
      </c>
      <c r="B24" s="400"/>
      <c r="C24" s="429"/>
      <c r="D24" s="401"/>
    </row>
    <row r="25" spans="1:6" ht="39" customHeight="1">
      <c r="A25" s="48">
        <v>18</v>
      </c>
      <c r="B25" s="400"/>
      <c r="C25" s="429"/>
      <c r="D25" s="401"/>
    </row>
    <row r="26" spans="1:6" ht="39" customHeight="1">
      <c r="A26" s="48">
        <v>19</v>
      </c>
      <c r="B26" s="400"/>
      <c r="C26" s="429"/>
      <c r="D26" s="401"/>
    </row>
    <row r="27" spans="1:6" ht="39" customHeight="1">
      <c r="A27" s="48">
        <v>20</v>
      </c>
      <c r="B27" s="400"/>
      <c r="C27" s="429"/>
      <c r="D27" s="401"/>
    </row>
    <row r="28" spans="1:6" ht="39" customHeight="1">
      <c r="A28" s="48">
        <v>21</v>
      </c>
      <c r="B28" s="400"/>
      <c r="C28" s="429"/>
      <c r="D28" s="401"/>
    </row>
    <row r="29" spans="1:6" ht="39" customHeight="1">
      <c r="A29" s="48">
        <v>22</v>
      </c>
      <c r="B29" s="400"/>
      <c r="C29" s="429"/>
      <c r="D29" s="401"/>
    </row>
    <row r="30" spans="1:6" ht="39" customHeight="1">
      <c r="A30" s="48">
        <v>23</v>
      </c>
      <c r="B30" s="400"/>
      <c r="C30" s="429"/>
      <c r="D30" s="401"/>
    </row>
    <row r="31" spans="1:6" ht="39" customHeight="1">
      <c r="A31" s="48">
        <v>24</v>
      </c>
      <c r="B31" s="400"/>
      <c r="C31" s="429"/>
      <c r="D31" s="401"/>
    </row>
    <row r="32" spans="1:6" ht="39" customHeight="1">
      <c r="A32" s="48">
        <v>25</v>
      </c>
      <c r="B32" s="400"/>
      <c r="C32" s="429"/>
      <c r="D32" s="401"/>
    </row>
    <row r="33" spans="1:4" ht="39" customHeight="1">
      <c r="A33" s="48">
        <v>26</v>
      </c>
      <c r="B33" s="400"/>
      <c r="C33" s="429"/>
      <c r="D33" s="401"/>
    </row>
    <row r="34" spans="1:4" ht="39" customHeight="1">
      <c r="A34" s="48">
        <v>27</v>
      </c>
      <c r="B34" s="400"/>
      <c r="C34" s="429"/>
      <c r="D34" s="401"/>
    </row>
    <row r="35" spans="1:4" ht="39" customHeight="1">
      <c r="A35" s="48">
        <v>28</v>
      </c>
      <c r="B35" s="400"/>
      <c r="C35" s="429"/>
      <c r="D35" s="401"/>
    </row>
    <row r="36" spans="1:4" ht="39" customHeight="1">
      <c r="A36" s="48">
        <v>29</v>
      </c>
      <c r="B36" s="400"/>
      <c r="C36" s="429"/>
      <c r="D36" s="401"/>
    </row>
    <row r="37" spans="1:4" ht="39" customHeight="1">
      <c r="A37" s="48">
        <v>30</v>
      </c>
      <c r="B37" s="400"/>
      <c r="C37" s="429"/>
      <c r="D37" s="401"/>
    </row>
    <row r="38" spans="1:4" ht="39" customHeight="1">
      <c r="A38" s="48">
        <v>31</v>
      </c>
      <c r="B38" s="400"/>
      <c r="C38" s="429"/>
      <c r="D38" s="401"/>
    </row>
    <row r="39" spans="1:4" ht="39" customHeight="1">
      <c r="A39" s="48">
        <v>32</v>
      </c>
      <c r="B39" s="400"/>
      <c r="C39" s="429"/>
      <c r="D39" s="401"/>
    </row>
    <row r="40" spans="1:4" ht="39" customHeight="1">
      <c r="A40" s="48">
        <v>33</v>
      </c>
      <c r="B40" s="400"/>
      <c r="C40" s="429"/>
      <c r="D40" s="401"/>
    </row>
    <row r="41" spans="1:4" ht="39" customHeight="1">
      <c r="A41" s="48">
        <v>34</v>
      </c>
      <c r="B41" s="400"/>
      <c r="C41" s="429"/>
      <c r="D41" s="401"/>
    </row>
    <row r="42" spans="1:4" ht="39" customHeight="1">
      <c r="A42" s="48">
        <v>35</v>
      </c>
      <c r="B42" s="400"/>
      <c r="C42" s="429"/>
      <c r="D42" s="401"/>
    </row>
    <row r="43" spans="1:4" ht="39" customHeight="1">
      <c r="A43" s="48">
        <v>36</v>
      </c>
      <c r="B43" s="400"/>
      <c r="C43" s="429"/>
      <c r="D43" s="401"/>
    </row>
    <row r="44" spans="1:4" ht="39" customHeight="1">
      <c r="A44" s="48">
        <v>37</v>
      </c>
      <c r="B44" s="400"/>
      <c r="C44" s="429"/>
      <c r="D44" s="401"/>
    </row>
    <row r="45" spans="1:4" ht="39" customHeight="1">
      <c r="A45" s="48">
        <v>38</v>
      </c>
      <c r="B45" s="400"/>
      <c r="C45" s="429"/>
      <c r="D45" s="401"/>
    </row>
    <row r="46" spans="1:4" ht="39" customHeight="1">
      <c r="A46" s="48">
        <v>39</v>
      </c>
      <c r="B46" s="400"/>
      <c r="C46" s="429"/>
      <c r="D46" s="401"/>
    </row>
    <row r="47" spans="1:4" ht="39" customHeight="1">
      <c r="A47" s="48">
        <v>40</v>
      </c>
      <c r="B47" s="400"/>
      <c r="C47" s="429"/>
      <c r="D47" s="401"/>
    </row>
    <row r="48" spans="1:4" ht="39" customHeight="1">
      <c r="A48" s="48">
        <v>41</v>
      </c>
      <c r="B48" s="400"/>
      <c r="C48" s="429"/>
      <c r="D48" s="401"/>
    </row>
    <row r="49" spans="1:4" ht="39" customHeight="1">
      <c r="A49" s="48">
        <v>42</v>
      </c>
      <c r="B49" s="400"/>
      <c r="C49" s="429"/>
      <c r="D49" s="401"/>
    </row>
    <row r="50" spans="1:4" ht="39" customHeight="1">
      <c r="A50" s="48">
        <v>43</v>
      </c>
      <c r="B50" s="400"/>
      <c r="C50" s="429"/>
      <c r="D50" s="401"/>
    </row>
    <row r="51" spans="1:4" ht="39" customHeight="1">
      <c r="A51" s="48">
        <v>44</v>
      </c>
      <c r="B51" s="400"/>
      <c r="C51" s="429"/>
      <c r="D51" s="401"/>
    </row>
    <row r="52" spans="1:4" ht="39" customHeight="1">
      <c r="A52" s="48">
        <v>45</v>
      </c>
      <c r="B52" s="400"/>
      <c r="C52" s="429"/>
      <c r="D52" s="401"/>
    </row>
    <row r="53" spans="1:4" ht="39" customHeight="1">
      <c r="A53" s="48">
        <v>46</v>
      </c>
      <c r="B53" s="400"/>
      <c r="C53" s="429"/>
      <c r="D53" s="401"/>
    </row>
    <row r="54" spans="1:4" ht="39" customHeight="1">
      <c r="A54" s="48">
        <v>47</v>
      </c>
      <c r="B54" s="400"/>
      <c r="C54" s="429"/>
      <c r="D54" s="401"/>
    </row>
    <row r="55" spans="1:4" ht="39" customHeight="1">
      <c r="A55" s="48">
        <v>48</v>
      </c>
      <c r="B55" s="400"/>
      <c r="C55" s="429"/>
      <c r="D55" s="401"/>
    </row>
    <row r="56" spans="1:4" ht="39" customHeight="1">
      <c r="A56" s="48">
        <v>49</v>
      </c>
      <c r="B56" s="400"/>
      <c r="C56" s="429"/>
      <c r="D56" s="401"/>
    </row>
    <row r="57" spans="1:4" ht="39" customHeight="1">
      <c r="A57" s="48">
        <v>50</v>
      </c>
      <c r="B57" s="400"/>
      <c r="C57" s="429"/>
      <c r="D57" s="401"/>
    </row>
    <row r="58" spans="1:4" ht="39" customHeight="1">
      <c r="A58" s="48">
        <v>51</v>
      </c>
      <c r="B58" s="400"/>
      <c r="C58" s="429"/>
      <c r="D58" s="401"/>
    </row>
    <row r="59" spans="1:4" ht="39" customHeight="1">
      <c r="A59" s="48">
        <v>52</v>
      </c>
      <c r="B59" s="400"/>
      <c r="C59" s="429"/>
      <c r="D59" s="401"/>
    </row>
    <row r="60" spans="1:4" ht="39" customHeight="1">
      <c r="A60" s="48">
        <v>53</v>
      </c>
      <c r="B60" s="400"/>
      <c r="C60" s="429"/>
      <c r="D60" s="401"/>
    </row>
    <row r="61" spans="1:4" ht="39" customHeight="1">
      <c r="A61" s="48">
        <v>54</v>
      </c>
      <c r="B61" s="400"/>
      <c r="C61" s="429"/>
      <c r="D61" s="401"/>
    </row>
    <row r="62" spans="1:4" ht="39" customHeight="1">
      <c r="A62" s="48">
        <v>55</v>
      </c>
      <c r="B62" s="400"/>
      <c r="C62" s="429"/>
      <c r="D62" s="401"/>
    </row>
    <row r="63" spans="1:4" ht="39" customHeight="1">
      <c r="A63" s="48">
        <v>56</v>
      </c>
      <c r="B63" s="400"/>
      <c r="C63" s="429"/>
      <c r="D63" s="401"/>
    </row>
    <row r="64" spans="1:4" ht="39" customHeight="1">
      <c r="A64" s="48">
        <v>57</v>
      </c>
      <c r="B64" s="400"/>
      <c r="C64" s="429"/>
      <c r="D64" s="401"/>
    </row>
    <row r="65" spans="1:4" ht="39" customHeight="1">
      <c r="A65" s="48">
        <v>58</v>
      </c>
      <c r="B65" s="400"/>
      <c r="C65" s="429"/>
      <c r="D65" s="401"/>
    </row>
    <row r="66" spans="1:4" ht="39" customHeight="1">
      <c r="A66" s="48">
        <v>59</v>
      </c>
      <c r="B66" s="400"/>
      <c r="C66" s="429"/>
      <c r="D66" s="401"/>
    </row>
    <row r="67" spans="1:4" ht="39" customHeight="1">
      <c r="A67" s="48">
        <v>60</v>
      </c>
      <c r="B67" s="400"/>
      <c r="C67" s="429"/>
      <c r="D67" s="401"/>
    </row>
    <row r="68" spans="1:4" ht="39" customHeight="1">
      <c r="A68" s="48">
        <v>61</v>
      </c>
      <c r="B68" s="400"/>
      <c r="C68" s="429"/>
      <c r="D68" s="401"/>
    </row>
    <row r="69" spans="1:4" ht="39" customHeight="1">
      <c r="A69" s="48">
        <v>62</v>
      </c>
      <c r="B69" s="400"/>
      <c r="C69" s="429"/>
      <c r="D69" s="401"/>
    </row>
    <row r="70" spans="1:4" ht="39" customHeight="1">
      <c r="A70" s="48">
        <v>63</v>
      </c>
      <c r="B70" s="400"/>
      <c r="C70" s="429"/>
      <c r="D70" s="401"/>
    </row>
    <row r="71" spans="1:4" ht="39" customHeight="1">
      <c r="A71" s="48">
        <v>64</v>
      </c>
      <c r="B71" s="400"/>
      <c r="C71" s="429"/>
      <c r="D71" s="401"/>
    </row>
    <row r="72" spans="1:4" ht="39" customHeight="1">
      <c r="A72" s="48">
        <v>65</v>
      </c>
      <c r="B72" s="400"/>
      <c r="C72" s="429"/>
      <c r="D72" s="401"/>
    </row>
    <row r="73" spans="1:4" ht="39" customHeight="1">
      <c r="A73" s="48">
        <v>66</v>
      </c>
      <c r="B73" s="400"/>
      <c r="C73" s="429"/>
      <c r="D73" s="401"/>
    </row>
    <row r="74" spans="1:4" ht="39" customHeight="1">
      <c r="A74" s="48">
        <v>67</v>
      </c>
      <c r="B74" s="400"/>
      <c r="C74" s="429"/>
      <c r="D74" s="401"/>
    </row>
    <row r="75" spans="1:4" ht="39" customHeight="1">
      <c r="A75" s="48">
        <v>68</v>
      </c>
      <c r="B75" s="400"/>
      <c r="C75" s="429"/>
      <c r="D75" s="401"/>
    </row>
    <row r="76" spans="1:4" ht="39" customHeight="1">
      <c r="A76" s="48">
        <v>69</v>
      </c>
      <c r="B76" s="400"/>
      <c r="C76" s="429"/>
      <c r="D76" s="401"/>
    </row>
    <row r="77" spans="1:4" ht="39" customHeight="1">
      <c r="A77" s="48">
        <v>70</v>
      </c>
      <c r="B77" s="400"/>
      <c r="C77" s="429"/>
      <c r="D77" s="401"/>
    </row>
    <row r="78" spans="1:4" ht="39" customHeight="1">
      <c r="A78" s="48">
        <v>71</v>
      </c>
      <c r="B78" s="400"/>
      <c r="C78" s="429"/>
      <c r="D78" s="401"/>
    </row>
    <row r="79" spans="1:4" ht="39" customHeight="1">
      <c r="A79" s="48">
        <v>72</v>
      </c>
      <c r="B79" s="400"/>
      <c r="C79" s="429"/>
      <c r="D79" s="401"/>
    </row>
    <row r="80" spans="1:4" ht="39" customHeight="1">
      <c r="A80" s="48">
        <v>73</v>
      </c>
      <c r="B80" s="400"/>
      <c r="C80" s="429"/>
      <c r="D80" s="401"/>
    </row>
    <row r="81" spans="1:4" ht="39" customHeight="1">
      <c r="A81" s="48">
        <v>74</v>
      </c>
      <c r="B81" s="400"/>
      <c r="C81" s="429"/>
      <c r="D81" s="401"/>
    </row>
    <row r="82" spans="1:4" ht="39" customHeight="1">
      <c r="A82" s="48">
        <v>75</v>
      </c>
      <c r="B82" s="400"/>
      <c r="C82" s="429"/>
      <c r="D82" s="401"/>
    </row>
    <row r="83" spans="1:4" ht="39" customHeight="1">
      <c r="A83" s="48">
        <v>76</v>
      </c>
      <c r="B83" s="400"/>
      <c r="C83" s="429"/>
      <c r="D83" s="401"/>
    </row>
    <row r="84" spans="1:4" ht="39" customHeight="1">
      <c r="A84" s="48">
        <v>77</v>
      </c>
      <c r="B84" s="400"/>
      <c r="C84" s="429"/>
      <c r="D84" s="401"/>
    </row>
    <row r="85" spans="1:4" ht="39" customHeight="1">
      <c r="A85" s="48">
        <v>78</v>
      </c>
      <c r="B85" s="400"/>
      <c r="C85" s="429"/>
      <c r="D85" s="401"/>
    </row>
    <row r="86" spans="1:4" ht="39" customHeight="1">
      <c r="A86" s="48">
        <v>79</v>
      </c>
      <c r="B86" s="400"/>
      <c r="C86" s="429"/>
      <c r="D86" s="401"/>
    </row>
    <row r="87" spans="1:4" ht="39" customHeight="1">
      <c r="A87" s="48">
        <v>80</v>
      </c>
      <c r="B87" s="400"/>
      <c r="C87" s="429"/>
      <c r="D87" s="401"/>
    </row>
    <row r="88" spans="1:4" ht="39" customHeight="1">
      <c r="A88" s="48">
        <v>81</v>
      </c>
      <c r="B88" s="400"/>
      <c r="C88" s="429"/>
      <c r="D88" s="401"/>
    </row>
    <row r="89" spans="1:4" ht="39" customHeight="1">
      <c r="A89" s="48">
        <v>82</v>
      </c>
      <c r="B89" s="400"/>
      <c r="C89" s="429"/>
      <c r="D89" s="401"/>
    </row>
    <row r="90" spans="1:4" ht="39" customHeight="1">
      <c r="A90" s="48">
        <v>83</v>
      </c>
      <c r="B90" s="400"/>
      <c r="C90" s="429"/>
      <c r="D90" s="401"/>
    </row>
    <row r="91" spans="1:4" ht="39" customHeight="1">
      <c r="A91" s="48">
        <v>84</v>
      </c>
      <c r="B91" s="400"/>
      <c r="C91" s="429"/>
      <c r="D91" s="401"/>
    </row>
    <row r="92" spans="1:4" ht="39" customHeight="1">
      <c r="A92" s="48">
        <v>85</v>
      </c>
      <c r="B92" s="400"/>
      <c r="C92" s="429"/>
      <c r="D92" s="401"/>
    </row>
    <row r="93" spans="1:4" ht="39" customHeight="1">
      <c r="A93" s="48">
        <v>86</v>
      </c>
      <c r="B93" s="400"/>
      <c r="C93" s="429"/>
      <c r="D93" s="401"/>
    </row>
    <row r="94" spans="1:4" ht="39" customHeight="1">
      <c r="A94" s="48">
        <v>87</v>
      </c>
      <c r="B94" s="400"/>
      <c r="C94" s="429"/>
      <c r="D94" s="401"/>
    </row>
    <row r="95" spans="1:4" ht="39" customHeight="1">
      <c r="A95" s="48">
        <v>88</v>
      </c>
      <c r="B95" s="400"/>
      <c r="C95" s="429"/>
      <c r="D95" s="401"/>
    </row>
    <row r="96" spans="1:4" ht="39" customHeight="1">
      <c r="A96" s="48">
        <v>89</v>
      </c>
      <c r="B96" s="400"/>
      <c r="C96" s="429"/>
      <c r="D96" s="401"/>
    </row>
    <row r="97" spans="1:4" ht="39" customHeight="1">
      <c r="A97" s="48">
        <v>90</v>
      </c>
      <c r="B97" s="400"/>
      <c r="C97" s="429"/>
      <c r="D97" s="401"/>
    </row>
    <row r="98" spans="1:4" ht="39" customHeight="1">
      <c r="A98" s="48">
        <v>91</v>
      </c>
      <c r="B98" s="400"/>
      <c r="C98" s="429"/>
      <c r="D98" s="401"/>
    </row>
    <row r="99" spans="1:4" ht="39" customHeight="1">
      <c r="A99" s="48">
        <v>92</v>
      </c>
      <c r="B99" s="400"/>
      <c r="C99" s="429"/>
      <c r="D99" s="401"/>
    </row>
    <row r="100" spans="1:4" ht="39" customHeight="1">
      <c r="A100" s="48">
        <v>93</v>
      </c>
      <c r="B100" s="400"/>
      <c r="C100" s="429"/>
      <c r="D100" s="401"/>
    </row>
    <row r="101" spans="1:4" ht="39" customHeight="1">
      <c r="A101" s="48">
        <v>94</v>
      </c>
      <c r="B101" s="400"/>
      <c r="C101" s="429"/>
      <c r="D101" s="401"/>
    </row>
    <row r="102" spans="1:4" ht="39" customHeight="1">
      <c r="A102" s="48">
        <v>95</v>
      </c>
      <c r="B102" s="400"/>
      <c r="C102" s="429"/>
      <c r="D102" s="401"/>
    </row>
    <row r="103" spans="1:4" ht="39" customHeight="1">
      <c r="A103" s="48">
        <v>96</v>
      </c>
      <c r="B103" s="400"/>
      <c r="C103" s="429"/>
      <c r="D103" s="401"/>
    </row>
    <row r="104" spans="1:4" ht="39" customHeight="1">
      <c r="A104" s="48">
        <v>97</v>
      </c>
      <c r="B104" s="400"/>
      <c r="C104" s="429"/>
      <c r="D104" s="401"/>
    </row>
    <row r="105" spans="1:4" ht="39" customHeight="1">
      <c r="A105" s="48">
        <v>98</v>
      </c>
      <c r="B105" s="400"/>
      <c r="C105" s="429"/>
      <c r="D105" s="401"/>
    </row>
    <row r="106" spans="1:4" ht="39" customHeight="1">
      <c r="A106" s="48">
        <v>99</v>
      </c>
      <c r="B106" s="400"/>
      <c r="C106" s="429"/>
      <c r="D106" s="401"/>
    </row>
    <row r="107" spans="1:4" ht="39" customHeight="1">
      <c r="A107" s="48">
        <v>100</v>
      </c>
      <c r="B107" s="400"/>
      <c r="C107" s="429"/>
      <c r="D107" s="401"/>
    </row>
    <row r="108" spans="1:4" ht="39" customHeight="1">
      <c r="A108" s="48">
        <v>101</v>
      </c>
      <c r="B108" s="400"/>
      <c r="C108" s="429"/>
      <c r="D108" s="401"/>
    </row>
    <row r="109" spans="1:4" ht="39" customHeight="1">
      <c r="A109" s="48">
        <v>102</v>
      </c>
      <c r="B109" s="400"/>
      <c r="C109" s="429"/>
      <c r="D109" s="401"/>
    </row>
    <row r="110" spans="1:4" ht="39" customHeight="1">
      <c r="A110" s="48">
        <v>103</v>
      </c>
      <c r="B110" s="400"/>
      <c r="C110" s="429"/>
      <c r="D110" s="401"/>
    </row>
    <row r="111" spans="1:4" ht="39" customHeight="1">
      <c r="A111" s="48">
        <v>104</v>
      </c>
      <c r="B111" s="400"/>
      <c r="C111" s="429"/>
      <c r="D111" s="401"/>
    </row>
    <row r="112" spans="1:4" ht="39" customHeight="1">
      <c r="A112" s="48">
        <v>105</v>
      </c>
      <c r="B112" s="400"/>
      <c r="C112" s="429"/>
      <c r="D112" s="401"/>
    </row>
    <row r="113" spans="1:4" ht="39" customHeight="1">
      <c r="A113" s="48">
        <v>106</v>
      </c>
      <c r="B113" s="400"/>
      <c r="C113" s="429"/>
      <c r="D113" s="401"/>
    </row>
    <row r="114" spans="1:4" ht="39" customHeight="1">
      <c r="A114" s="48">
        <v>107</v>
      </c>
      <c r="B114" s="400"/>
      <c r="C114" s="429"/>
      <c r="D114" s="401"/>
    </row>
    <row r="115" spans="1:4" ht="39" customHeight="1">
      <c r="A115" s="48">
        <v>108</v>
      </c>
      <c r="B115" s="400"/>
      <c r="C115" s="429"/>
      <c r="D115" s="401"/>
    </row>
    <row r="116" spans="1:4" ht="39" customHeight="1">
      <c r="A116" s="48">
        <v>109</v>
      </c>
      <c r="B116" s="400"/>
      <c r="C116" s="429"/>
      <c r="D116" s="401"/>
    </row>
    <row r="117" spans="1:4" ht="39" customHeight="1">
      <c r="A117" s="48">
        <v>110</v>
      </c>
      <c r="B117" s="400"/>
      <c r="C117" s="429"/>
      <c r="D117" s="401"/>
    </row>
    <row r="118" spans="1:4" ht="39" customHeight="1">
      <c r="A118" s="48">
        <v>111</v>
      </c>
      <c r="B118" s="400"/>
      <c r="C118" s="429"/>
      <c r="D118" s="401"/>
    </row>
    <row r="119" spans="1:4" ht="39" customHeight="1">
      <c r="A119" s="48">
        <v>112</v>
      </c>
      <c r="B119" s="400"/>
      <c r="C119" s="429"/>
      <c r="D119" s="401"/>
    </row>
    <row r="120" spans="1:4" ht="39" customHeight="1">
      <c r="A120" s="48">
        <v>113</v>
      </c>
      <c r="B120" s="400"/>
      <c r="C120" s="429"/>
      <c r="D120" s="401"/>
    </row>
    <row r="121" spans="1:4" ht="39" customHeight="1">
      <c r="A121" s="48">
        <v>114</v>
      </c>
      <c r="B121" s="400"/>
      <c r="C121" s="429"/>
      <c r="D121" s="401"/>
    </row>
    <row r="122" spans="1:4" ht="39" customHeight="1">
      <c r="A122" s="48">
        <v>115</v>
      </c>
      <c r="B122" s="400"/>
      <c r="C122" s="429"/>
      <c r="D122" s="401"/>
    </row>
    <row r="123" spans="1:4" ht="39" customHeight="1">
      <c r="A123" s="48">
        <v>116</v>
      </c>
      <c r="B123" s="400"/>
      <c r="C123" s="429"/>
      <c r="D123" s="401"/>
    </row>
    <row r="124" spans="1:4" ht="39" customHeight="1">
      <c r="A124" s="48">
        <v>117</v>
      </c>
      <c r="B124" s="400"/>
      <c r="C124" s="429"/>
      <c r="D124" s="401"/>
    </row>
    <row r="125" spans="1:4" ht="39" customHeight="1">
      <c r="A125" s="48">
        <v>118</v>
      </c>
      <c r="B125" s="400"/>
      <c r="C125" s="429"/>
      <c r="D125" s="401"/>
    </row>
    <row r="126" spans="1:4" ht="39" customHeight="1">
      <c r="A126" s="48">
        <v>119</v>
      </c>
      <c r="B126" s="400"/>
      <c r="C126" s="429"/>
      <c r="D126" s="401"/>
    </row>
    <row r="127" spans="1:4" ht="39" customHeight="1">
      <c r="A127" s="48">
        <v>120</v>
      </c>
      <c r="B127" s="400"/>
      <c r="C127" s="429"/>
      <c r="D127" s="401"/>
    </row>
    <row r="128" spans="1:4" ht="39" customHeight="1">
      <c r="A128" s="48">
        <v>121</v>
      </c>
      <c r="B128" s="400"/>
      <c r="C128" s="429"/>
      <c r="D128" s="401"/>
    </row>
    <row r="129" spans="1:4" ht="39" customHeight="1">
      <c r="A129" s="48">
        <v>122</v>
      </c>
      <c r="B129" s="400"/>
      <c r="C129" s="429"/>
      <c r="D129" s="401"/>
    </row>
    <row r="130" spans="1:4" ht="39" customHeight="1">
      <c r="A130" s="48">
        <v>123</v>
      </c>
      <c r="B130" s="400"/>
      <c r="C130" s="429"/>
      <c r="D130" s="401"/>
    </row>
    <row r="131" spans="1:4" ht="39" customHeight="1">
      <c r="A131" s="48">
        <v>124</v>
      </c>
      <c r="B131" s="400"/>
      <c r="C131" s="429"/>
      <c r="D131" s="401"/>
    </row>
    <row r="132" spans="1:4" ht="39" customHeight="1">
      <c r="A132" s="48">
        <v>125</v>
      </c>
      <c r="B132" s="400"/>
      <c r="C132" s="429"/>
      <c r="D132" s="401"/>
    </row>
    <row r="133" spans="1:4" ht="39" customHeight="1">
      <c r="A133" s="48">
        <v>126</v>
      </c>
      <c r="B133" s="400"/>
      <c r="C133" s="429"/>
      <c r="D133" s="401"/>
    </row>
    <row r="134" spans="1:4" ht="39" customHeight="1">
      <c r="A134" s="48">
        <v>127</v>
      </c>
      <c r="B134" s="400"/>
      <c r="C134" s="429"/>
      <c r="D134" s="401"/>
    </row>
    <row r="135" spans="1:4" ht="39" customHeight="1">
      <c r="A135" s="48">
        <v>128</v>
      </c>
      <c r="B135" s="400"/>
      <c r="C135" s="429"/>
      <c r="D135" s="401"/>
    </row>
    <row r="136" spans="1:4" ht="39" customHeight="1">
      <c r="A136" s="48">
        <v>129</v>
      </c>
      <c r="B136" s="400"/>
      <c r="C136" s="429"/>
      <c r="D136" s="401"/>
    </row>
    <row r="137" spans="1:4" ht="39" customHeight="1">
      <c r="A137" s="48">
        <v>130</v>
      </c>
      <c r="B137" s="400"/>
      <c r="C137" s="429"/>
      <c r="D137" s="401"/>
    </row>
    <row r="138" spans="1:4" ht="39" customHeight="1">
      <c r="A138" s="48">
        <v>131</v>
      </c>
      <c r="B138" s="400"/>
      <c r="C138" s="429"/>
      <c r="D138" s="401"/>
    </row>
    <row r="139" spans="1:4" ht="39" customHeight="1">
      <c r="A139" s="48">
        <v>132</v>
      </c>
      <c r="B139" s="400"/>
      <c r="C139" s="429"/>
      <c r="D139" s="401"/>
    </row>
    <row r="140" spans="1:4" ht="39" customHeight="1">
      <c r="A140" s="48">
        <v>133</v>
      </c>
      <c r="B140" s="400"/>
      <c r="C140" s="429"/>
      <c r="D140" s="401"/>
    </row>
    <row r="141" spans="1:4" ht="39" customHeight="1">
      <c r="A141" s="48">
        <v>134</v>
      </c>
      <c r="B141" s="400"/>
      <c r="C141" s="429"/>
      <c r="D141" s="401"/>
    </row>
    <row r="142" spans="1:4" ht="39" customHeight="1">
      <c r="A142" s="48">
        <v>135</v>
      </c>
      <c r="B142" s="400"/>
      <c r="C142" s="429"/>
      <c r="D142" s="401"/>
    </row>
    <row r="143" spans="1:4" ht="39" customHeight="1">
      <c r="A143" s="48">
        <v>136</v>
      </c>
      <c r="B143" s="400"/>
      <c r="C143" s="429"/>
      <c r="D143" s="401"/>
    </row>
    <row r="144" spans="1:4" ht="39" customHeight="1">
      <c r="A144" s="48">
        <v>137</v>
      </c>
      <c r="B144" s="400"/>
      <c r="C144" s="429"/>
      <c r="D144" s="401"/>
    </row>
    <row r="145" spans="1:4" ht="39" customHeight="1">
      <c r="A145" s="48">
        <v>138</v>
      </c>
      <c r="B145" s="400"/>
      <c r="C145" s="429"/>
      <c r="D145" s="401"/>
    </row>
    <row r="146" spans="1:4" ht="39" customHeight="1">
      <c r="A146" s="48">
        <v>139</v>
      </c>
      <c r="B146" s="400"/>
      <c r="C146" s="429"/>
      <c r="D146" s="401"/>
    </row>
    <row r="147" spans="1:4" ht="39" customHeight="1">
      <c r="A147" s="48">
        <v>140</v>
      </c>
      <c r="B147" s="400"/>
      <c r="C147" s="429"/>
      <c r="D147" s="401"/>
    </row>
    <row r="148" spans="1:4" ht="39" customHeight="1">
      <c r="A148" s="48">
        <v>141</v>
      </c>
      <c r="B148" s="400"/>
      <c r="C148" s="429"/>
      <c r="D148" s="401"/>
    </row>
    <row r="149" spans="1:4" ht="39" customHeight="1">
      <c r="A149" s="48">
        <v>142</v>
      </c>
      <c r="B149" s="400"/>
      <c r="C149" s="429"/>
      <c r="D149" s="401"/>
    </row>
    <row r="150" spans="1:4" ht="39" customHeight="1">
      <c r="A150" s="48">
        <v>143</v>
      </c>
      <c r="B150" s="400"/>
      <c r="C150" s="429"/>
      <c r="D150" s="401"/>
    </row>
    <row r="151" spans="1:4" ht="39" customHeight="1">
      <c r="A151" s="48">
        <v>144</v>
      </c>
      <c r="B151" s="400"/>
      <c r="C151" s="429"/>
      <c r="D151" s="401"/>
    </row>
    <row r="152" spans="1:4" ht="39" customHeight="1">
      <c r="A152" s="48">
        <v>145</v>
      </c>
      <c r="B152" s="400"/>
      <c r="C152" s="429"/>
      <c r="D152" s="401"/>
    </row>
    <row r="153" spans="1:4" ht="39" customHeight="1">
      <c r="A153" s="48">
        <v>146</v>
      </c>
      <c r="B153" s="400"/>
      <c r="C153" s="429"/>
      <c r="D153" s="401"/>
    </row>
    <row r="154" spans="1:4" ht="39" customHeight="1">
      <c r="A154" s="48">
        <v>147</v>
      </c>
      <c r="B154" s="400"/>
      <c r="C154" s="429"/>
      <c r="D154" s="401"/>
    </row>
    <row r="155" spans="1:4" ht="39" customHeight="1">
      <c r="A155" s="48">
        <v>148</v>
      </c>
      <c r="B155" s="400"/>
      <c r="C155" s="429"/>
      <c r="D155" s="401"/>
    </row>
    <row r="156" spans="1:4" ht="39" customHeight="1">
      <c r="A156" s="48">
        <v>149</v>
      </c>
      <c r="B156" s="400"/>
      <c r="C156" s="429"/>
      <c r="D156" s="401"/>
    </row>
    <row r="157" spans="1:4" ht="39" customHeight="1">
      <c r="A157" s="48">
        <v>150</v>
      </c>
      <c r="B157" s="400"/>
      <c r="C157" s="429"/>
      <c r="D157" s="401"/>
    </row>
    <row r="158" spans="1:4" ht="39" customHeight="1">
      <c r="A158" s="48">
        <v>151</v>
      </c>
      <c r="B158" s="400"/>
      <c r="C158" s="429"/>
      <c r="D158" s="401"/>
    </row>
    <row r="159" spans="1:4" ht="39" customHeight="1">
      <c r="A159" s="48">
        <v>152</v>
      </c>
      <c r="B159" s="400"/>
      <c r="C159" s="429"/>
      <c r="D159" s="401"/>
    </row>
    <row r="160" spans="1:4" ht="39" customHeight="1">
      <c r="A160" s="48">
        <v>153</v>
      </c>
      <c r="B160" s="400"/>
      <c r="C160" s="429"/>
      <c r="D160" s="401"/>
    </row>
    <row r="161" spans="1:4" ht="39" customHeight="1">
      <c r="A161" s="48">
        <v>154</v>
      </c>
      <c r="B161" s="400"/>
      <c r="C161" s="429"/>
      <c r="D161" s="401"/>
    </row>
    <row r="162" spans="1:4" ht="39" customHeight="1">
      <c r="A162" s="48">
        <v>155</v>
      </c>
      <c r="B162" s="400"/>
      <c r="C162" s="429"/>
      <c r="D162" s="401"/>
    </row>
    <row r="163" spans="1:4" ht="39" customHeight="1">
      <c r="A163" s="48">
        <v>156</v>
      </c>
      <c r="B163" s="400"/>
      <c r="C163" s="429"/>
      <c r="D163" s="401"/>
    </row>
    <row r="164" spans="1:4" ht="39" customHeight="1">
      <c r="A164" s="48">
        <v>157</v>
      </c>
      <c r="B164" s="400"/>
      <c r="C164" s="429"/>
      <c r="D164" s="401"/>
    </row>
    <row r="165" spans="1:4" ht="39" customHeight="1">
      <c r="A165" s="48">
        <v>158</v>
      </c>
      <c r="B165" s="400"/>
      <c r="C165" s="429"/>
      <c r="D165" s="401"/>
    </row>
    <row r="166" spans="1:4" ht="39" customHeight="1">
      <c r="A166" s="48">
        <v>159</v>
      </c>
      <c r="B166" s="400"/>
      <c r="C166" s="429"/>
      <c r="D166" s="401"/>
    </row>
    <row r="167" spans="1:4" ht="39" customHeight="1">
      <c r="A167" s="48">
        <v>160</v>
      </c>
      <c r="B167" s="400"/>
      <c r="C167" s="429"/>
      <c r="D167" s="401"/>
    </row>
    <row r="168" spans="1:4" ht="39" customHeight="1">
      <c r="A168" s="48">
        <v>161</v>
      </c>
      <c r="B168" s="400"/>
      <c r="C168" s="429"/>
      <c r="D168" s="401"/>
    </row>
    <row r="169" spans="1:4" ht="39" customHeight="1">
      <c r="A169" s="48">
        <v>162</v>
      </c>
      <c r="B169" s="400"/>
      <c r="C169" s="429"/>
      <c r="D169" s="401"/>
    </row>
    <row r="170" spans="1:4" ht="39" customHeight="1">
      <c r="A170" s="48">
        <v>163</v>
      </c>
      <c r="B170" s="400"/>
      <c r="C170" s="429"/>
      <c r="D170" s="401"/>
    </row>
    <row r="171" spans="1:4" ht="39" customHeight="1">
      <c r="A171" s="48">
        <v>164</v>
      </c>
      <c r="B171" s="400"/>
      <c r="C171" s="429"/>
      <c r="D171" s="401"/>
    </row>
    <row r="172" spans="1:4" ht="39" customHeight="1">
      <c r="A172" s="48">
        <v>165</v>
      </c>
      <c r="B172" s="400"/>
      <c r="C172" s="429"/>
      <c r="D172" s="401"/>
    </row>
    <row r="173" spans="1:4" ht="39" customHeight="1">
      <c r="A173" s="48">
        <v>166</v>
      </c>
      <c r="B173" s="400"/>
      <c r="C173" s="429"/>
      <c r="D173" s="401"/>
    </row>
    <row r="174" spans="1:4" ht="39" customHeight="1">
      <c r="A174" s="48">
        <v>167</v>
      </c>
      <c r="B174" s="400"/>
      <c r="C174" s="429"/>
      <c r="D174" s="401"/>
    </row>
    <row r="175" spans="1:4" ht="39" customHeight="1">
      <c r="A175" s="48">
        <v>168</v>
      </c>
      <c r="B175" s="400"/>
      <c r="C175" s="429"/>
      <c r="D175" s="401"/>
    </row>
    <row r="176" spans="1:4" ht="39" customHeight="1">
      <c r="A176" s="48">
        <v>169</v>
      </c>
      <c r="B176" s="400"/>
      <c r="C176" s="429"/>
      <c r="D176" s="401"/>
    </row>
    <row r="177" spans="1:4" ht="39" customHeight="1">
      <c r="A177" s="48">
        <v>170</v>
      </c>
      <c r="B177" s="400"/>
      <c r="C177" s="429"/>
      <c r="D177" s="401"/>
    </row>
    <row r="178" spans="1:4" ht="39" customHeight="1">
      <c r="A178" s="48">
        <v>171</v>
      </c>
      <c r="B178" s="400"/>
      <c r="C178" s="429"/>
      <c r="D178" s="401"/>
    </row>
    <row r="179" spans="1:4" ht="39" customHeight="1">
      <c r="A179" s="48">
        <v>172</v>
      </c>
      <c r="B179" s="400"/>
      <c r="C179" s="429"/>
      <c r="D179" s="401"/>
    </row>
    <row r="180" spans="1:4" ht="39" customHeight="1">
      <c r="A180" s="48">
        <v>173</v>
      </c>
      <c r="B180" s="400"/>
      <c r="C180" s="429"/>
      <c r="D180" s="401"/>
    </row>
    <row r="181" spans="1:4" ht="39" customHeight="1">
      <c r="A181" s="48">
        <v>174</v>
      </c>
      <c r="B181" s="400"/>
      <c r="C181" s="429"/>
      <c r="D181" s="401"/>
    </row>
    <row r="182" spans="1:4" ht="39" customHeight="1">
      <c r="A182" s="48">
        <v>175</v>
      </c>
      <c r="B182" s="400"/>
      <c r="C182" s="429"/>
      <c r="D182" s="401"/>
    </row>
    <row r="183" spans="1:4" ht="39" customHeight="1">
      <c r="A183" s="48">
        <v>176</v>
      </c>
      <c r="B183" s="400"/>
      <c r="C183" s="429"/>
      <c r="D183" s="401"/>
    </row>
    <row r="184" spans="1:4" ht="39" customHeight="1">
      <c r="A184" s="48">
        <v>177</v>
      </c>
      <c r="B184" s="400"/>
      <c r="C184" s="429"/>
      <c r="D184" s="401"/>
    </row>
    <row r="185" spans="1:4" ht="39" customHeight="1">
      <c r="A185" s="48">
        <v>178</v>
      </c>
      <c r="B185" s="400"/>
      <c r="C185" s="429"/>
      <c r="D185" s="401"/>
    </row>
    <row r="186" spans="1:4" ht="39" customHeight="1">
      <c r="A186" s="48">
        <v>179</v>
      </c>
      <c r="B186" s="400"/>
      <c r="C186" s="429"/>
      <c r="D186" s="401"/>
    </row>
    <row r="187" spans="1:4" ht="39" customHeight="1">
      <c r="A187" s="48">
        <v>180</v>
      </c>
      <c r="B187" s="400"/>
      <c r="C187" s="429"/>
      <c r="D187" s="401"/>
    </row>
    <row r="188" spans="1:4" ht="39" customHeight="1">
      <c r="A188" s="48">
        <v>181</v>
      </c>
      <c r="B188" s="400"/>
      <c r="C188" s="429"/>
      <c r="D188" s="401"/>
    </row>
    <row r="189" spans="1:4" ht="39" customHeight="1">
      <c r="A189" s="48">
        <v>182</v>
      </c>
      <c r="B189" s="400"/>
      <c r="C189" s="429"/>
      <c r="D189" s="401"/>
    </row>
    <row r="190" spans="1:4" ht="39" customHeight="1">
      <c r="A190" s="48">
        <v>183</v>
      </c>
      <c r="B190" s="400"/>
      <c r="C190" s="429"/>
      <c r="D190" s="401"/>
    </row>
    <row r="191" spans="1:4" ht="39" customHeight="1">
      <c r="A191" s="48">
        <v>184</v>
      </c>
      <c r="B191" s="400"/>
      <c r="C191" s="429"/>
      <c r="D191" s="401"/>
    </row>
    <row r="192" spans="1:4" ht="39" customHeight="1">
      <c r="A192" s="48">
        <v>185</v>
      </c>
      <c r="B192" s="400"/>
      <c r="C192" s="429"/>
      <c r="D192" s="401"/>
    </row>
    <row r="193" spans="1:4" ht="39" customHeight="1">
      <c r="A193" s="48">
        <v>186</v>
      </c>
      <c r="B193" s="400"/>
      <c r="C193" s="429"/>
      <c r="D193" s="401"/>
    </row>
    <row r="194" spans="1:4" ht="39" customHeight="1">
      <c r="A194" s="48">
        <v>187</v>
      </c>
      <c r="B194" s="400"/>
      <c r="C194" s="429"/>
      <c r="D194" s="401"/>
    </row>
    <row r="195" spans="1:4" ht="39" customHeight="1">
      <c r="A195" s="48">
        <v>188</v>
      </c>
      <c r="B195" s="400"/>
      <c r="C195" s="429"/>
      <c r="D195" s="401"/>
    </row>
    <row r="196" spans="1:4" ht="39" customHeight="1">
      <c r="A196" s="48">
        <v>189</v>
      </c>
      <c r="B196" s="400"/>
      <c r="C196" s="429"/>
      <c r="D196" s="401"/>
    </row>
    <row r="197" spans="1:4" ht="39" customHeight="1">
      <c r="A197" s="48">
        <v>190</v>
      </c>
      <c r="B197" s="400"/>
      <c r="C197" s="429"/>
      <c r="D197" s="401"/>
    </row>
    <row r="198" spans="1:4" ht="39" customHeight="1">
      <c r="A198" s="48">
        <v>191</v>
      </c>
      <c r="B198" s="400"/>
      <c r="C198" s="429"/>
      <c r="D198" s="401"/>
    </row>
    <row r="199" spans="1:4" ht="39" customHeight="1">
      <c r="A199" s="48">
        <v>192</v>
      </c>
      <c r="B199" s="400"/>
      <c r="C199" s="429"/>
      <c r="D199" s="401"/>
    </row>
    <row r="200" spans="1:4" ht="39" customHeight="1">
      <c r="A200" s="48">
        <v>193</v>
      </c>
      <c r="B200" s="400"/>
      <c r="C200" s="429"/>
      <c r="D200" s="401"/>
    </row>
    <row r="201" spans="1:4" ht="39" customHeight="1">
      <c r="A201" s="48">
        <v>194</v>
      </c>
      <c r="B201" s="400"/>
      <c r="C201" s="429"/>
      <c r="D201" s="401"/>
    </row>
    <row r="202" spans="1:4" ht="39" customHeight="1">
      <c r="A202" s="48">
        <v>195</v>
      </c>
      <c r="B202" s="400"/>
      <c r="C202" s="429"/>
      <c r="D202" s="401"/>
    </row>
  </sheetData>
  <sheetProtection algorithmName="SHA-512" hashValue="LwcTrv28ONJjzrlbvkVCvETNmUsUDzMujGi1ePX05yqGlGj3dM4lGxNde3OQbjT+zhKEJGNfAmHqrzFnkWKVjg==" saltValue="20SN1ZNXpeFJdgD9MUnSLw==" spinCount="100000" sheet="1" objects="1" scenarios="1"/>
  <protectedRanges>
    <protectedRange sqref="C8:C202" name="Tabel 6a"/>
  </protectedRanges>
  <mergeCells count="3">
    <mergeCell ref="B7:D7"/>
    <mergeCell ref="F8:I8"/>
    <mergeCell ref="F9:H12"/>
  </mergeCells>
  <dataValidations count="1">
    <dataValidation type="decimal" operator="greaterThanOrEqual" allowBlank="1" showDropDown="1" showInputMessage="1" showErrorMessage="1" prompt="Input yang dimasukkan harus dalam bentuk angka" sqref="C8:C202" xr:uid="{9604CD81-7F54-43EE-81C0-F25ACC299399}">
      <formula1>0</formula1>
    </dataValidation>
  </dataValidations>
  <hyperlinks>
    <hyperlink ref="E1" location="'Daftar Tabel'!A1" display="&lt;&lt;&lt; Daftar Tabel" xr:uid="{00000000-0004-0000-2E00-000000000000}"/>
  </hyperlinks>
  <pageMargins left="0.7" right="0.7" top="0.75" bottom="0.75" header="0.3" footer="0.3"/>
  <pageSetup orientation="portrait"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I207"/>
  <sheetViews>
    <sheetView zoomScale="85" zoomScaleNormal="85" workbookViewId="0">
      <pane xSplit="1" ySplit="6" topLeftCell="B121" activePane="bottomRight" state="frozen"/>
      <selection activeCell="O19" sqref="O19"/>
      <selection pane="topRight" activeCell="O19" sqref="O19"/>
      <selection pane="bottomLeft" activeCell="O19" sqref="O19"/>
      <selection pane="bottomRight" activeCell="L124" sqref="L124"/>
    </sheetView>
  </sheetViews>
  <sheetFormatPr defaultColWidth="8.85546875" defaultRowHeight="35.25" customHeight="1"/>
  <cols>
    <col min="1" max="1" width="5.5703125" customWidth="1"/>
    <col min="2" max="2" width="48.42578125" customWidth="1"/>
    <col min="3" max="3" width="13.42578125" style="44" customWidth="1"/>
    <col min="4" max="4" width="41.42578125" customWidth="1"/>
    <col min="5" max="5" width="14.5703125" bestFit="1" customWidth="1"/>
  </cols>
  <sheetData>
    <row r="1" spans="1:9" ht="17.25" customHeight="1">
      <c r="A1" s="34" t="s">
        <v>401</v>
      </c>
      <c r="E1" s="20" t="s">
        <v>14</v>
      </c>
    </row>
    <row r="2" spans="1:9" ht="17.25" customHeight="1">
      <c r="A2" s="50"/>
    </row>
    <row r="3" spans="1:9" ht="17.25" customHeight="1">
      <c r="A3" s="43" t="s">
        <v>355</v>
      </c>
      <c r="E3" s="45"/>
    </row>
    <row r="4" spans="1:9" ht="17.25" customHeight="1">
      <c r="A4" s="34" t="s">
        <v>246</v>
      </c>
    </row>
    <row r="5" spans="1:9" ht="27.75" customHeight="1">
      <c r="A5" s="37" t="s">
        <v>112</v>
      </c>
      <c r="B5" s="37" t="s">
        <v>113</v>
      </c>
      <c r="C5" s="434" t="s">
        <v>1133</v>
      </c>
      <c r="D5" s="434" t="s">
        <v>114</v>
      </c>
    </row>
    <row r="6" spans="1:9" ht="17.25" customHeight="1">
      <c r="A6" s="46">
        <v>1</v>
      </c>
      <c r="B6" s="46">
        <v>2</v>
      </c>
      <c r="C6" s="46">
        <v>3</v>
      </c>
      <c r="D6" s="46">
        <v>4</v>
      </c>
    </row>
    <row r="7" spans="1:9" ht="17.25" customHeight="1">
      <c r="A7" s="47" t="s">
        <v>120</v>
      </c>
      <c r="B7" s="506" t="s">
        <v>121</v>
      </c>
      <c r="C7" s="507"/>
      <c r="D7" s="508"/>
    </row>
    <row r="8" spans="1:9" ht="35.25" customHeight="1">
      <c r="A8" s="48">
        <v>1</v>
      </c>
      <c r="B8" s="400"/>
      <c r="C8" s="429"/>
      <c r="D8" s="401"/>
      <c r="F8" s="522" t="s">
        <v>1079</v>
      </c>
      <c r="G8" s="474"/>
      <c r="H8" s="474"/>
      <c r="I8" s="474"/>
    </row>
    <row r="9" spans="1:9" ht="35.25" customHeight="1">
      <c r="A9" s="48">
        <v>2</v>
      </c>
      <c r="B9" s="400"/>
      <c r="C9" s="429"/>
      <c r="D9" s="401"/>
      <c r="F9" s="538" t="s">
        <v>1119</v>
      </c>
      <c r="G9" s="538"/>
      <c r="H9" s="538"/>
      <c r="I9" s="317">
        <f>COUNTIFS(B8:B1000,"&lt;&gt;",C8:C1000,"&lt;&gt;")</f>
        <v>0</v>
      </c>
    </row>
    <row r="10" spans="1:9" ht="35.25" customHeight="1">
      <c r="A10" s="48">
        <v>3</v>
      </c>
      <c r="B10" s="400"/>
      <c r="C10" s="429"/>
      <c r="D10" s="401"/>
      <c r="F10" s="538"/>
      <c r="G10" s="538"/>
      <c r="H10" s="538"/>
    </row>
    <row r="11" spans="1:9" ht="35.25" customHeight="1">
      <c r="A11" s="48">
        <v>4</v>
      </c>
      <c r="B11" s="400"/>
      <c r="C11" s="429"/>
      <c r="D11" s="401"/>
      <c r="F11" s="399"/>
    </row>
    <row r="12" spans="1:9" ht="35.25" customHeight="1">
      <c r="A12" s="48">
        <v>5</v>
      </c>
      <c r="B12" s="400"/>
      <c r="C12" s="429"/>
      <c r="D12" s="401"/>
    </row>
    <row r="13" spans="1:9" ht="35.25" customHeight="1">
      <c r="A13" s="48">
        <v>6</v>
      </c>
      <c r="B13" s="400"/>
      <c r="C13" s="429"/>
      <c r="D13" s="401"/>
    </row>
    <row r="14" spans="1:9" ht="35.25" customHeight="1">
      <c r="A14" s="48">
        <v>7</v>
      </c>
      <c r="B14" s="400"/>
      <c r="C14" s="429"/>
      <c r="D14" s="401"/>
    </row>
    <row r="15" spans="1:9" ht="35.25" customHeight="1">
      <c r="A15" s="48">
        <v>8</v>
      </c>
      <c r="B15" s="400"/>
      <c r="C15" s="429"/>
      <c r="D15" s="401"/>
    </row>
    <row r="16" spans="1:9" ht="35.25" customHeight="1">
      <c r="A16" s="48">
        <v>9</v>
      </c>
      <c r="B16" s="400"/>
      <c r="C16" s="429"/>
      <c r="D16" s="401"/>
    </row>
    <row r="17" spans="1:6" ht="35.25" customHeight="1">
      <c r="A17" s="48">
        <v>10</v>
      </c>
      <c r="B17" s="400"/>
      <c r="C17" s="429"/>
      <c r="D17" s="401"/>
    </row>
    <row r="18" spans="1:6" ht="35.25" customHeight="1">
      <c r="A18" s="48">
        <v>11</v>
      </c>
      <c r="B18" s="400"/>
      <c r="C18" s="429"/>
      <c r="D18" s="401"/>
    </row>
    <row r="19" spans="1:6" ht="35.25" customHeight="1">
      <c r="A19" s="48">
        <v>12</v>
      </c>
      <c r="B19" s="400"/>
      <c r="C19" s="429"/>
      <c r="D19" s="401"/>
    </row>
    <row r="20" spans="1:6" ht="35.25" customHeight="1">
      <c r="A20" s="48">
        <v>13</v>
      </c>
      <c r="B20" s="400"/>
      <c r="C20" s="429"/>
      <c r="D20" s="401"/>
    </row>
    <row r="21" spans="1:6" ht="35.25" customHeight="1">
      <c r="A21" s="48">
        <v>14</v>
      </c>
      <c r="B21" s="400"/>
      <c r="C21" s="429"/>
      <c r="D21" s="401"/>
    </row>
    <row r="22" spans="1:6" ht="35.25" customHeight="1">
      <c r="A22" s="48">
        <v>15</v>
      </c>
      <c r="B22" s="400"/>
      <c r="C22" s="429"/>
      <c r="D22" s="401"/>
      <c r="F22" s="402" t="s">
        <v>1094</v>
      </c>
    </row>
    <row r="23" spans="1:6" ht="35.25" customHeight="1">
      <c r="A23" s="48">
        <v>16</v>
      </c>
      <c r="B23" s="400"/>
      <c r="C23" s="429"/>
      <c r="D23" s="401"/>
    </row>
    <row r="24" spans="1:6" ht="35.25" customHeight="1">
      <c r="A24" s="48">
        <v>17</v>
      </c>
      <c r="B24" s="400"/>
      <c r="C24" s="429"/>
      <c r="D24" s="401"/>
    </row>
    <row r="25" spans="1:6" ht="35.25" customHeight="1">
      <c r="A25" s="48">
        <v>18</v>
      </c>
      <c r="B25" s="400"/>
      <c r="C25" s="429"/>
      <c r="D25" s="401"/>
    </row>
    <row r="26" spans="1:6" ht="35.25" customHeight="1">
      <c r="A26" s="48">
        <v>19</v>
      </c>
      <c r="B26" s="400"/>
      <c r="C26" s="429"/>
      <c r="D26" s="401"/>
    </row>
    <row r="27" spans="1:6" ht="35.25" customHeight="1">
      <c r="A27" s="48">
        <v>20</v>
      </c>
      <c r="B27" s="400"/>
      <c r="C27" s="429"/>
      <c r="D27" s="401"/>
    </row>
    <row r="28" spans="1:6" ht="35.25" customHeight="1">
      <c r="A28" s="48">
        <v>21</v>
      </c>
      <c r="B28" s="400"/>
      <c r="C28" s="429"/>
      <c r="D28" s="401"/>
    </row>
    <row r="29" spans="1:6" ht="35.25" customHeight="1">
      <c r="A29" s="48">
        <v>22</v>
      </c>
      <c r="B29" s="400"/>
      <c r="C29" s="429"/>
      <c r="D29" s="401"/>
    </row>
    <row r="30" spans="1:6" ht="35.25" customHeight="1">
      <c r="A30" s="48">
        <v>23</v>
      </c>
      <c r="B30" s="400"/>
      <c r="C30" s="429"/>
      <c r="D30" s="401"/>
    </row>
    <row r="31" spans="1:6" ht="35.25" customHeight="1">
      <c r="A31" s="48">
        <v>24</v>
      </c>
      <c r="B31" s="400"/>
      <c r="C31" s="429"/>
      <c r="D31" s="401"/>
    </row>
    <row r="32" spans="1:6" ht="35.25" customHeight="1">
      <c r="A32" s="48">
        <v>25</v>
      </c>
      <c r="B32" s="400"/>
      <c r="C32" s="429"/>
      <c r="D32" s="401"/>
    </row>
    <row r="33" spans="1:4" ht="35.25" customHeight="1">
      <c r="A33" s="48">
        <v>26</v>
      </c>
      <c r="B33" s="400"/>
      <c r="C33" s="429"/>
      <c r="D33" s="401"/>
    </row>
    <row r="34" spans="1:4" ht="35.25" customHeight="1">
      <c r="A34" s="48">
        <v>27</v>
      </c>
      <c r="B34" s="400"/>
      <c r="C34" s="429"/>
      <c r="D34" s="401"/>
    </row>
    <row r="35" spans="1:4" ht="35.25" customHeight="1">
      <c r="A35" s="48">
        <v>28</v>
      </c>
      <c r="B35" s="400"/>
      <c r="C35" s="429"/>
      <c r="D35" s="401"/>
    </row>
    <row r="36" spans="1:4" ht="35.25" customHeight="1">
      <c r="A36" s="48">
        <v>29</v>
      </c>
      <c r="B36" s="400"/>
      <c r="C36" s="429"/>
      <c r="D36" s="401"/>
    </row>
    <row r="37" spans="1:4" ht="35.25" customHeight="1">
      <c r="A37" s="48">
        <v>30</v>
      </c>
      <c r="B37" s="400"/>
      <c r="C37" s="429"/>
      <c r="D37" s="401"/>
    </row>
    <row r="38" spans="1:4" ht="35.25" customHeight="1">
      <c r="A38" s="48">
        <v>31</v>
      </c>
      <c r="B38" s="400"/>
      <c r="C38" s="429"/>
      <c r="D38" s="401"/>
    </row>
    <row r="39" spans="1:4" ht="35.25" customHeight="1">
      <c r="A39" s="48">
        <v>32</v>
      </c>
      <c r="B39" s="400"/>
      <c r="C39" s="429"/>
      <c r="D39" s="401"/>
    </row>
    <row r="40" spans="1:4" ht="35.25" customHeight="1">
      <c r="A40" s="48">
        <v>33</v>
      </c>
      <c r="B40" s="400"/>
      <c r="C40" s="429"/>
      <c r="D40" s="401"/>
    </row>
    <row r="41" spans="1:4" ht="35.25" customHeight="1">
      <c r="A41" s="48">
        <v>34</v>
      </c>
      <c r="B41" s="400"/>
      <c r="C41" s="429"/>
      <c r="D41" s="401"/>
    </row>
    <row r="42" spans="1:4" ht="35.25" customHeight="1">
      <c r="A42" s="48">
        <v>35</v>
      </c>
      <c r="B42" s="400"/>
      <c r="C42" s="429"/>
      <c r="D42" s="401"/>
    </row>
    <row r="43" spans="1:4" ht="35.25" customHeight="1">
      <c r="A43" s="48">
        <v>36</v>
      </c>
      <c r="B43" s="400"/>
      <c r="C43" s="429"/>
      <c r="D43" s="401"/>
    </row>
    <row r="44" spans="1:4" ht="35.25" customHeight="1">
      <c r="A44" s="48">
        <v>37</v>
      </c>
      <c r="B44" s="400"/>
      <c r="C44" s="429"/>
      <c r="D44" s="401"/>
    </row>
    <row r="45" spans="1:4" ht="35.25" customHeight="1">
      <c r="A45" s="48">
        <v>38</v>
      </c>
      <c r="B45" s="400"/>
      <c r="C45" s="429"/>
      <c r="D45" s="401"/>
    </row>
    <row r="46" spans="1:4" ht="35.25" customHeight="1">
      <c r="A46" s="48">
        <v>39</v>
      </c>
      <c r="B46" s="400"/>
      <c r="C46" s="429"/>
      <c r="D46" s="401"/>
    </row>
    <row r="47" spans="1:4" ht="35.25" customHeight="1">
      <c r="A47" s="48">
        <v>40</v>
      </c>
      <c r="B47" s="400"/>
      <c r="C47" s="429"/>
      <c r="D47" s="401"/>
    </row>
    <row r="48" spans="1:4" ht="35.25" customHeight="1">
      <c r="A48" s="48">
        <v>41</v>
      </c>
      <c r="B48" s="400"/>
      <c r="C48" s="429"/>
      <c r="D48" s="401"/>
    </row>
    <row r="49" spans="1:4" ht="35.25" customHeight="1">
      <c r="A49" s="48">
        <v>42</v>
      </c>
      <c r="B49" s="400"/>
      <c r="C49" s="429"/>
      <c r="D49" s="401"/>
    </row>
    <row r="50" spans="1:4" ht="35.25" customHeight="1">
      <c r="A50" s="48">
        <v>43</v>
      </c>
      <c r="B50" s="400"/>
      <c r="C50" s="429"/>
      <c r="D50" s="401"/>
    </row>
    <row r="51" spans="1:4" ht="35.25" customHeight="1">
      <c r="A51" s="48">
        <v>44</v>
      </c>
      <c r="B51" s="400"/>
      <c r="C51" s="429"/>
      <c r="D51" s="401"/>
    </row>
    <row r="52" spans="1:4" ht="35.25" customHeight="1">
      <c r="A52" s="48">
        <v>45</v>
      </c>
      <c r="B52" s="400"/>
      <c r="C52" s="429"/>
      <c r="D52" s="401"/>
    </row>
    <row r="53" spans="1:4" ht="35.25" customHeight="1">
      <c r="A53" s="48">
        <v>46</v>
      </c>
      <c r="B53" s="400"/>
      <c r="C53" s="429"/>
      <c r="D53" s="401"/>
    </row>
    <row r="54" spans="1:4" ht="35.25" customHeight="1">
      <c r="A54" s="48">
        <v>47</v>
      </c>
      <c r="B54" s="400"/>
      <c r="C54" s="429"/>
      <c r="D54" s="401"/>
    </row>
    <row r="55" spans="1:4" ht="35.25" customHeight="1">
      <c r="A55" s="48">
        <v>48</v>
      </c>
      <c r="B55" s="400"/>
      <c r="C55" s="429"/>
      <c r="D55" s="401"/>
    </row>
    <row r="56" spans="1:4" ht="35.25" customHeight="1">
      <c r="A56" s="48">
        <v>49</v>
      </c>
      <c r="B56" s="400"/>
      <c r="C56" s="429"/>
      <c r="D56" s="401"/>
    </row>
    <row r="57" spans="1:4" ht="35.25" customHeight="1">
      <c r="A57" s="48">
        <v>50</v>
      </c>
      <c r="B57" s="400"/>
      <c r="C57" s="429"/>
      <c r="D57" s="401"/>
    </row>
    <row r="58" spans="1:4" ht="35.25" customHeight="1">
      <c r="A58" s="48">
        <v>51</v>
      </c>
      <c r="B58" s="400"/>
      <c r="C58" s="429"/>
      <c r="D58" s="401"/>
    </row>
    <row r="59" spans="1:4" ht="35.25" customHeight="1">
      <c r="A59" s="48">
        <v>52</v>
      </c>
      <c r="B59" s="400"/>
      <c r="C59" s="429"/>
      <c r="D59" s="401"/>
    </row>
    <row r="60" spans="1:4" ht="35.25" customHeight="1">
      <c r="A60" s="48">
        <v>53</v>
      </c>
      <c r="B60" s="400"/>
      <c r="C60" s="429"/>
      <c r="D60" s="401"/>
    </row>
    <row r="61" spans="1:4" ht="35.25" customHeight="1">
      <c r="A61" s="48">
        <v>54</v>
      </c>
      <c r="B61" s="400"/>
      <c r="C61" s="429"/>
      <c r="D61" s="401"/>
    </row>
    <row r="62" spans="1:4" ht="35.25" customHeight="1">
      <c r="A62" s="48">
        <v>55</v>
      </c>
      <c r="B62" s="400"/>
      <c r="C62" s="429"/>
      <c r="D62" s="401"/>
    </row>
    <row r="63" spans="1:4" ht="35.25" customHeight="1">
      <c r="A63" s="48">
        <v>56</v>
      </c>
      <c r="B63" s="400"/>
      <c r="C63" s="429"/>
      <c r="D63" s="401"/>
    </row>
    <row r="64" spans="1:4" ht="35.25" customHeight="1">
      <c r="A64" s="48">
        <v>57</v>
      </c>
      <c r="B64" s="400"/>
      <c r="C64" s="429"/>
      <c r="D64" s="401"/>
    </row>
    <row r="65" spans="1:4" ht="35.25" customHeight="1">
      <c r="A65" s="48">
        <v>58</v>
      </c>
      <c r="B65" s="400"/>
      <c r="C65" s="429"/>
      <c r="D65" s="401"/>
    </row>
    <row r="66" spans="1:4" ht="35.25" customHeight="1">
      <c r="A66" s="48">
        <v>59</v>
      </c>
      <c r="B66" s="400"/>
      <c r="C66" s="429"/>
      <c r="D66" s="401"/>
    </row>
    <row r="67" spans="1:4" ht="35.25" customHeight="1">
      <c r="A67" s="48">
        <v>60</v>
      </c>
      <c r="B67" s="400"/>
      <c r="C67" s="429"/>
      <c r="D67" s="401"/>
    </row>
    <row r="68" spans="1:4" ht="35.25" customHeight="1">
      <c r="A68" s="48">
        <v>61</v>
      </c>
      <c r="B68" s="400"/>
      <c r="C68" s="429"/>
      <c r="D68" s="401"/>
    </row>
    <row r="69" spans="1:4" ht="35.25" customHeight="1">
      <c r="A69" s="48">
        <v>62</v>
      </c>
      <c r="B69" s="400"/>
      <c r="C69" s="429"/>
      <c r="D69" s="401"/>
    </row>
    <row r="70" spans="1:4" ht="35.25" customHeight="1">
      <c r="A70" s="48">
        <v>63</v>
      </c>
      <c r="B70" s="400"/>
      <c r="C70" s="429"/>
      <c r="D70" s="401"/>
    </row>
    <row r="71" spans="1:4" ht="35.25" customHeight="1">
      <c r="A71" s="48">
        <v>64</v>
      </c>
      <c r="B71" s="400"/>
      <c r="C71" s="429"/>
      <c r="D71" s="401"/>
    </row>
    <row r="72" spans="1:4" ht="35.25" customHeight="1">
      <c r="A72" s="48">
        <v>65</v>
      </c>
      <c r="B72" s="400"/>
      <c r="C72" s="429"/>
      <c r="D72" s="401"/>
    </row>
    <row r="73" spans="1:4" ht="35.25" customHeight="1">
      <c r="A73" s="48">
        <v>66</v>
      </c>
      <c r="B73" s="400"/>
      <c r="C73" s="429"/>
      <c r="D73" s="401"/>
    </row>
    <row r="74" spans="1:4" ht="35.25" customHeight="1">
      <c r="A74" s="48">
        <v>67</v>
      </c>
      <c r="B74" s="400"/>
      <c r="C74" s="429"/>
      <c r="D74" s="401"/>
    </row>
    <row r="75" spans="1:4" ht="35.25" customHeight="1">
      <c r="A75" s="48">
        <v>68</v>
      </c>
      <c r="B75" s="400"/>
      <c r="C75" s="429"/>
      <c r="D75" s="401"/>
    </row>
    <row r="76" spans="1:4" ht="35.25" customHeight="1">
      <c r="A76" s="48">
        <v>69</v>
      </c>
      <c r="B76" s="400"/>
      <c r="C76" s="429"/>
      <c r="D76" s="401"/>
    </row>
    <row r="77" spans="1:4" ht="35.25" customHeight="1">
      <c r="A77" s="48">
        <v>70</v>
      </c>
      <c r="B77" s="400"/>
      <c r="C77" s="429"/>
      <c r="D77" s="401"/>
    </row>
    <row r="78" spans="1:4" ht="35.25" customHeight="1">
      <c r="A78" s="48">
        <v>71</v>
      </c>
      <c r="B78" s="400"/>
      <c r="C78" s="429"/>
      <c r="D78" s="401"/>
    </row>
    <row r="79" spans="1:4" ht="35.25" customHeight="1">
      <c r="A79" s="48">
        <v>72</v>
      </c>
      <c r="B79" s="400"/>
      <c r="C79" s="429"/>
      <c r="D79" s="401"/>
    </row>
    <row r="80" spans="1:4" ht="35.25" customHeight="1">
      <c r="A80" s="48">
        <v>73</v>
      </c>
      <c r="B80" s="400"/>
      <c r="C80" s="429"/>
      <c r="D80" s="401"/>
    </row>
    <row r="81" spans="1:4" ht="35.25" customHeight="1">
      <c r="A81" s="48">
        <v>74</v>
      </c>
      <c r="B81" s="400"/>
      <c r="C81" s="429"/>
      <c r="D81" s="401"/>
    </row>
    <row r="82" spans="1:4" ht="35.25" customHeight="1">
      <c r="A82" s="48">
        <v>75</v>
      </c>
      <c r="B82" s="400"/>
      <c r="C82" s="429"/>
      <c r="D82" s="401"/>
    </row>
    <row r="83" spans="1:4" ht="35.25" customHeight="1">
      <c r="A83" s="48">
        <v>76</v>
      </c>
      <c r="B83" s="400"/>
      <c r="C83" s="429"/>
      <c r="D83" s="401"/>
    </row>
    <row r="84" spans="1:4" ht="35.25" customHeight="1">
      <c r="A84" s="48">
        <v>77</v>
      </c>
      <c r="B84" s="400"/>
      <c r="C84" s="429"/>
      <c r="D84" s="401"/>
    </row>
    <row r="85" spans="1:4" ht="35.25" customHeight="1">
      <c r="A85" s="48">
        <v>78</v>
      </c>
      <c r="B85" s="400"/>
      <c r="C85" s="429"/>
      <c r="D85" s="401"/>
    </row>
    <row r="86" spans="1:4" ht="35.25" customHeight="1">
      <c r="A86" s="48">
        <v>79</v>
      </c>
      <c r="B86" s="400"/>
      <c r="C86" s="429"/>
      <c r="D86" s="401"/>
    </row>
    <row r="87" spans="1:4" ht="35.25" customHeight="1">
      <c r="A87" s="48">
        <v>80</v>
      </c>
      <c r="B87" s="400"/>
      <c r="C87" s="429"/>
      <c r="D87" s="401"/>
    </row>
    <row r="88" spans="1:4" ht="35.25" customHeight="1">
      <c r="A88" s="48">
        <v>81</v>
      </c>
      <c r="B88" s="400"/>
      <c r="C88" s="429"/>
      <c r="D88" s="401"/>
    </row>
    <row r="89" spans="1:4" ht="35.25" customHeight="1">
      <c r="A89" s="48">
        <v>82</v>
      </c>
      <c r="B89" s="400"/>
      <c r="C89" s="429"/>
      <c r="D89" s="401"/>
    </row>
    <row r="90" spans="1:4" ht="35.25" customHeight="1">
      <c r="A90" s="48">
        <v>83</v>
      </c>
      <c r="B90" s="400"/>
      <c r="C90" s="429"/>
      <c r="D90" s="401"/>
    </row>
    <row r="91" spans="1:4" ht="35.25" customHeight="1">
      <c r="A91" s="48">
        <v>84</v>
      </c>
      <c r="B91" s="400"/>
      <c r="C91" s="429"/>
      <c r="D91" s="401"/>
    </row>
    <row r="92" spans="1:4" ht="35.25" customHeight="1">
      <c r="A92" s="48">
        <v>85</v>
      </c>
      <c r="B92" s="400"/>
      <c r="C92" s="429"/>
      <c r="D92" s="401"/>
    </row>
    <row r="93" spans="1:4" ht="35.25" customHeight="1">
      <c r="A93" s="48">
        <v>86</v>
      </c>
      <c r="B93" s="400"/>
      <c r="C93" s="429"/>
      <c r="D93" s="401"/>
    </row>
    <row r="94" spans="1:4" ht="35.25" customHeight="1">
      <c r="A94" s="48">
        <v>87</v>
      </c>
      <c r="B94" s="400"/>
      <c r="C94" s="429"/>
      <c r="D94" s="401"/>
    </row>
    <row r="95" spans="1:4" ht="35.25" customHeight="1">
      <c r="A95" s="48">
        <v>88</v>
      </c>
      <c r="B95" s="400"/>
      <c r="C95" s="429"/>
      <c r="D95" s="401"/>
    </row>
    <row r="96" spans="1:4" ht="35.25" customHeight="1">
      <c r="A96" s="48">
        <v>89</v>
      </c>
      <c r="B96" s="400"/>
      <c r="C96" s="429"/>
      <c r="D96" s="401"/>
    </row>
    <row r="97" spans="1:4" ht="35.25" customHeight="1">
      <c r="A97" s="48">
        <v>90</v>
      </c>
      <c r="B97" s="400"/>
      <c r="C97" s="429"/>
      <c r="D97" s="401"/>
    </row>
    <row r="98" spans="1:4" ht="35.25" customHeight="1">
      <c r="A98" s="48">
        <v>91</v>
      </c>
      <c r="B98" s="400"/>
      <c r="C98" s="429"/>
      <c r="D98" s="401"/>
    </row>
    <row r="99" spans="1:4" ht="35.25" customHeight="1">
      <c r="A99" s="48">
        <v>92</v>
      </c>
      <c r="B99" s="400"/>
      <c r="C99" s="429"/>
      <c r="D99" s="401"/>
    </row>
    <row r="100" spans="1:4" ht="35.25" customHeight="1">
      <c r="A100" s="48">
        <v>93</v>
      </c>
      <c r="B100" s="400"/>
      <c r="C100" s="429"/>
      <c r="D100" s="401"/>
    </row>
    <row r="101" spans="1:4" ht="35.25" customHeight="1">
      <c r="A101" s="48">
        <v>94</v>
      </c>
      <c r="B101" s="400"/>
      <c r="C101" s="429"/>
      <c r="D101" s="401"/>
    </row>
    <row r="102" spans="1:4" ht="35.25" customHeight="1">
      <c r="A102" s="48">
        <v>95</v>
      </c>
      <c r="B102" s="400"/>
      <c r="C102" s="429"/>
      <c r="D102" s="401"/>
    </row>
    <row r="103" spans="1:4" ht="35.25" customHeight="1">
      <c r="A103" s="48">
        <v>96</v>
      </c>
      <c r="B103" s="400"/>
      <c r="C103" s="429"/>
      <c r="D103" s="401"/>
    </row>
    <row r="104" spans="1:4" ht="35.25" customHeight="1">
      <c r="A104" s="48">
        <v>97</v>
      </c>
      <c r="B104" s="400"/>
      <c r="C104" s="429"/>
      <c r="D104" s="401"/>
    </row>
    <row r="105" spans="1:4" ht="35.25" customHeight="1">
      <c r="A105" s="48">
        <v>98</v>
      </c>
      <c r="B105" s="400"/>
      <c r="C105" s="429"/>
      <c r="D105" s="401"/>
    </row>
    <row r="106" spans="1:4" ht="35.25" customHeight="1">
      <c r="A106" s="48">
        <v>99</v>
      </c>
      <c r="B106" s="400"/>
      <c r="C106" s="429"/>
      <c r="D106" s="401"/>
    </row>
    <row r="107" spans="1:4" ht="35.25" customHeight="1">
      <c r="A107" s="48">
        <v>100</v>
      </c>
      <c r="B107" s="400"/>
      <c r="C107" s="429"/>
      <c r="D107" s="401"/>
    </row>
    <row r="108" spans="1:4" ht="35.25" customHeight="1">
      <c r="A108" s="48">
        <v>101</v>
      </c>
      <c r="B108" s="400"/>
      <c r="C108" s="429"/>
      <c r="D108" s="401"/>
    </row>
    <row r="109" spans="1:4" ht="35.25" customHeight="1">
      <c r="A109" s="48">
        <v>102</v>
      </c>
      <c r="B109" s="400"/>
      <c r="C109" s="429"/>
      <c r="D109" s="401"/>
    </row>
    <row r="110" spans="1:4" ht="35.25" customHeight="1">
      <c r="A110" s="48">
        <v>103</v>
      </c>
      <c r="B110" s="400"/>
      <c r="C110" s="429"/>
      <c r="D110" s="401"/>
    </row>
    <row r="111" spans="1:4" ht="35.25" customHeight="1">
      <c r="A111" s="48">
        <v>104</v>
      </c>
      <c r="B111" s="400"/>
      <c r="C111" s="429"/>
      <c r="D111" s="401"/>
    </row>
    <row r="112" spans="1:4" ht="35.25" customHeight="1">
      <c r="A112" s="48">
        <v>105</v>
      </c>
      <c r="B112" s="400"/>
      <c r="C112" s="429"/>
      <c r="D112" s="401"/>
    </row>
    <row r="113" spans="1:4" ht="35.25" customHeight="1">
      <c r="A113" s="48">
        <v>106</v>
      </c>
      <c r="B113" s="400"/>
      <c r="C113" s="429"/>
      <c r="D113" s="401"/>
    </row>
    <row r="114" spans="1:4" ht="35.25" customHeight="1">
      <c r="A114" s="48">
        <v>107</v>
      </c>
      <c r="B114" s="400"/>
      <c r="C114" s="429"/>
      <c r="D114" s="401"/>
    </row>
    <row r="115" spans="1:4" ht="35.25" customHeight="1">
      <c r="A115" s="48">
        <v>108</v>
      </c>
      <c r="B115" s="400"/>
      <c r="C115" s="429"/>
      <c r="D115" s="401"/>
    </row>
    <row r="116" spans="1:4" ht="35.25" customHeight="1">
      <c r="A116" s="48">
        <v>109</v>
      </c>
      <c r="B116" s="400"/>
      <c r="C116" s="429"/>
      <c r="D116" s="401"/>
    </row>
    <row r="117" spans="1:4" ht="35.25" customHeight="1">
      <c r="A117" s="48">
        <v>110</v>
      </c>
      <c r="B117" s="400"/>
      <c r="C117" s="429"/>
      <c r="D117" s="401"/>
    </row>
    <row r="118" spans="1:4" ht="35.25" customHeight="1">
      <c r="A118" s="48">
        <v>111</v>
      </c>
      <c r="B118" s="400"/>
      <c r="C118" s="429"/>
      <c r="D118" s="401"/>
    </row>
    <row r="119" spans="1:4" ht="35.25" customHeight="1">
      <c r="A119" s="48">
        <v>112</v>
      </c>
      <c r="B119" s="400"/>
      <c r="C119" s="429"/>
      <c r="D119" s="401"/>
    </row>
    <row r="120" spans="1:4" ht="35.25" customHeight="1">
      <c r="A120" s="48">
        <v>113</v>
      </c>
      <c r="B120" s="400"/>
      <c r="C120" s="429"/>
      <c r="D120" s="401"/>
    </row>
    <row r="121" spans="1:4" ht="35.25" customHeight="1">
      <c r="A121" s="48">
        <v>114</v>
      </c>
      <c r="B121" s="650" t="s">
        <v>1094</v>
      </c>
      <c r="C121" s="429"/>
      <c r="D121" s="401"/>
    </row>
    <row r="122" spans="1:4" ht="35.25" customHeight="1">
      <c r="A122" s="48">
        <v>115</v>
      </c>
      <c r="B122" s="650" t="s">
        <v>1094</v>
      </c>
      <c r="C122" s="429"/>
      <c r="D122" s="401"/>
    </row>
    <row r="123" spans="1:4" ht="35.25" customHeight="1">
      <c r="A123" s="48">
        <v>116</v>
      </c>
      <c r="B123" s="400"/>
      <c r="C123" s="429"/>
      <c r="D123" s="401"/>
    </row>
    <row r="124" spans="1:4" ht="35.25" customHeight="1">
      <c r="A124" s="48">
        <v>117</v>
      </c>
      <c r="B124" s="400"/>
      <c r="C124" s="429"/>
      <c r="D124" s="401"/>
    </row>
    <row r="125" spans="1:4" ht="35.25" customHeight="1">
      <c r="A125" s="48">
        <v>118</v>
      </c>
      <c r="B125" s="400"/>
      <c r="C125" s="429"/>
      <c r="D125" s="401"/>
    </row>
    <row r="126" spans="1:4" ht="35.25" customHeight="1">
      <c r="A126" s="48">
        <v>119</v>
      </c>
      <c r="B126" s="400"/>
      <c r="C126" s="429"/>
      <c r="D126" s="401"/>
    </row>
    <row r="127" spans="1:4" ht="35.25" customHeight="1">
      <c r="A127" s="48">
        <v>120</v>
      </c>
      <c r="B127" s="400"/>
      <c r="C127" s="429"/>
      <c r="D127" s="401"/>
    </row>
    <row r="128" spans="1:4" ht="35.25" customHeight="1">
      <c r="A128" s="48">
        <v>121</v>
      </c>
      <c r="B128" s="400"/>
      <c r="C128" s="429"/>
      <c r="D128" s="401"/>
    </row>
    <row r="129" spans="1:4" ht="35.25" customHeight="1">
      <c r="A129" s="48">
        <v>122</v>
      </c>
      <c r="B129" s="400"/>
      <c r="C129" s="429"/>
      <c r="D129" s="401"/>
    </row>
    <row r="130" spans="1:4" ht="35.25" customHeight="1">
      <c r="A130" s="48">
        <v>123</v>
      </c>
      <c r="B130" s="400"/>
      <c r="C130" s="429"/>
      <c r="D130" s="401"/>
    </row>
    <row r="131" spans="1:4" ht="35.25" customHeight="1">
      <c r="A131" s="48">
        <v>124</v>
      </c>
      <c r="B131" s="400"/>
      <c r="C131" s="429"/>
      <c r="D131" s="401"/>
    </row>
    <row r="132" spans="1:4" ht="35.25" customHeight="1">
      <c r="A132" s="48">
        <v>125</v>
      </c>
      <c r="B132" s="400"/>
      <c r="C132" s="429"/>
      <c r="D132" s="401"/>
    </row>
    <row r="133" spans="1:4" ht="35.25" customHeight="1">
      <c r="A133" s="48">
        <v>126</v>
      </c>
      <c r="B133" s="400"/>
      <c r="C133" s="429"/>
      <c r="D133" s="401"/>
    </row>
    <row r="134" spans="1:4" ht="35.25" customHeight="1">
      <c r="A134" s="48">
        <v>127</v>
      </c>
      <c r="B134" s="400"/>
      <c r="C134" s="429"/>
      <c r="D134" s="401"/>
    </row>
    <row r="135" spans="1:4" ht="35.25" customHeight="1">
      <c r="A135" s="48">
        <v>128</v>
      </c>
      <c r="B135" s="400"/>
      <c r="C135" s="429"/>
      <c r="D135" s="401"/>
    </row>
    <row r="136" spans="1:4" ht="35.25" customHeight="1">
      <c r="A136" s="48">
        <v>129</v>
      </c>
      <c r="B136" s="400"/>
      <c r="C136" s="429"/>
      <c r="D136" s="401"/>
    </row>
    <row r="137" spans="1:4" ht="35.25" customHeight="1">
      <c r="A137" s="48">
        <v>130</v>
      </c>
      <c r="B137" s="400"/>
      <c r="C137" s="429"/>
      <c r="D137" s="401"/>
    </row>
    <row r="138" spans="1:4" ht="35.25" customHeight="1">
      <c r="A138" s="48">
        <v>131</v>
      </c>
      <c r="B138" s="400"/>
      <c r="C138" s="429"/>
      <c r="D138" s="401"/>
    </row>
    <row r="139" spans="1:4" ht="35.25" customHeight="1">
      <c r="A139" s="48">
        <v>132</v>
      </c>
      <c r="B139" s="400"/>
      <c r="C139" s="429"/>
      <c r="D139" s="401"/>
    </row>
    <row r="140" spans="1:4" ht="35.25" customHeight="1">
      <c r="A140" s="48">
        <v>133</v>
      </c>
      <c r="B140" s="400"/>
      <c r="C140" s="429"/>
      <c r="D140" s="401"/>
    </row>
    <row r="141" spans="1:4" ht="35.25" customHeight="1">
      <c r="A141" s="48">
        <v>134</v>
      </c>
      <c r="B141" s="400"/>
      <c r="C141" s="429"/>
      <c r="D141" s="401"/>
    </row>
    <row r="142" spans="1:4" ht="35.25" customHeight="1">
      <c r="A142" s="48">
        <v>135</v>
      </c>
      <c r="B142" s="400"/>
      <c r="C142" s="429"/>
      <c r="D142" s="401"/>
    </row>
    <row r="143" spans="1:4" ht="35.25" customHeight="1">
      <c r="A143" s="48">
        <v>136</v>
      </c>
      <c r="B143" s="400"/>
      <c r="C143" s="429"/>
      <c r="D143" s="401"/>
    </row>
    <row r="144" spans="1:4" ht="35.25" customHeight="1">
      <c r="A144" s="48">
        <v>137</v>
      </c>
      <c r="B144" s="400"/>
      <c r="C144" s="429"/>
      <c r="D144" s="401"/>
    </row>
    <row r="145" spans="1:4" ht="35.25" customHeight="1">
      <c r="A145" s="48">
        <v>138</v>
      </c>
      <c r="B145" s="400"/>
      <c r="C145" s="429"/>
      <c r="D145" s="401"/>
    </row>
    <row r="146" spans="1:4" ht="35.25" customHeight="1">
      <c r="A146" s="48">
        <v>139</v>
      </c>
      <c r="B146" s="400"/>
      <c r="C146" s="429"/>
      <c r="D146" s="401"/>
    </row>
    <row r="147" spans="1:4" ht="35.25" customHeight="1">
      <c r="A147" s="48">
        <v>140</v>
      </c>
      <c r="B147" s="400"/>
      <c r="C147" s="429"/>
      <c r="D147" s="401"/>
    </row>
    <row r="148" spans="1:4" ht="35.25" customHeight="1">
      <c r="A148" s="48">
        <v>141</v>
      </c>
      <c r="B148" s="400"/>
      <c r="C148" s="429"/>
      <c r="D148" s="401"/>
    </row>
    <row r="149" spans="1:4" ht="35.25" customHeight="1">
      <c r="A149" s="48">
        <v>142</v>
      </c>
      <c r="B149" s="400"/>
      <c r="C149" s="429"/>
      <c r="D149" s="401"/>
    </row>
    <row r="150" spans="1:4" ht="35.25" customHeight="1">
      <c r="A150" s="48">
        <v>143</v>
      </c>
      <c r="B150" s="400"/>
      <c r="C150" s="429"/>
      <c r="D150" s="401"/>
    </row>
    <row r="151" spans="1:4" ht="35.25" customHeight="1">
      <c r="A151" s="48">
        <v>144</v>
      </c>
      <c r="B151" s="400"/>
      <c r="C151" s="429"/>
      <c r="D151" s="401"/>
    </row>
    <row r="152" spans="1:4" ht="35.25" customHeight="1">
      <c r="A152" s="48">
        <v>145</v>
      </c>
      <c r="B152" s="400"/>
      <c r="C152" s="429"/>
      <c r="D152" s="401"/>
    </row>
    <row r="153" spans="1:4" ht="35.25" customHeight="1">
      <c r="A153" s="48">
        <v>146</v>
      </c>
      <c r="B153" s="400"/>
      <c r="C153" s="429"/>
      <c r="D153" s="401"/>
    </row>
    <row r="154" spans="1:4" ht="35.25" customHeight="1">
      <c r="A154" s="48">
        <v>147</v>
      </c>
      <c r="B154" s="400"/>
      <c r="C154" s="429"/>
      <c r="D154" s="401"/>
    </row>
    <row r="155" spans="1:4" ht="35.25" customHeight="1">
      <c r="A155" s="48">
        <v>148</v>
      </c>
      <c r="B155" s="400"/>
      <c r="C155" s="429"/>
      <c r="D155" s="401"/>
    </row>
    <row r="156" spans="1:4" ht="35.25" customHeight="1">
      <c r="A156" s="48">
        <v>149</v>
      </c>
      <c r="B156" s="400"/>
      <c r="C156" s="429"/>
      <c r="D156" s="401"/>
    </row>
    <row r="157" spans="1:4" ht="35.25" customHeight="1">
      <c r="A157" s="48">
        <v>150</v>
      </c>
      <c r="B157" s="400"/>
      <c r="C157" s="429"/>
      <c r="D157" s="401"/>
    </row>
    <row r="158" spans="1:4" ht="35.25" customHeight="1">
      <c r="A158" s="48">
        <v>151</v>
      </c>
      <c r="B158" s="400"/>
      <c r="C158" s="429"/>
      <c r="D158" s="401"/>
    </row>
    <row r="159" spans="1:4" ht="35.25" customHeight="1">
      <c r="A159" s="48">
        <v>152</v>
      </c>
      <c r="B159" s="400"/>
      <c r="C159" s="429"/>
      <c r="D159" s="401"/>
    </row>
    <row r="160" spans="1:4" ht="35.25" customHeight="1">
      <c r="A160" s="48">
        <v>153</v>
      </c>
      <c r="B160" s="400"/>
      <c r="C160" s="429"/>
      <c r="D160" s="401"/>
    </row>
    <row r="161" spans="1:4" ht="35.25" customHeight="1">
      <c r="A161" s="48">
        <v>154</v>
      </c>
      <c r="B161" s="400"/>
      <c r="C161" s="429"/>
      <c r="D161" s="401"/>
    </row>
    <row r="162" spans="1:4" ht="35.25" customHeight="1">
      <c r="A162" s="48">
        <v>155</v>
      </c>
      <c r="B162" s="400"/>
      <c r="C162" s="429"/>
      <c r="D162" s="401"/>
    </row>
    <row r="163" spans="1:4" ht="35.25" customHeight="1">
      <c r="A163" s="48">
        <v>156</v>
      </c>
      <c r="B163" s="400"/>
      <c r="C163" s="429"/>
      <c r="D163" s="401"/>
    </row>
    <row r="164" spans="1:4" ht="35.25" customHeight="1">
      <c r="A164" s="48">
        <v>157</v>
      </c>
      <c r="B164" s="400"/>
      <c r="C164" s="429"/>
      <c r="D164" s="401"/>
    </row>
    <row r="165" spans="1:4" ht="35.25" customHeight="1">
      <c r="A165" s="48">
        <v>158</v>
      </c>
      <c r="B165" s="400"/>
      <c r="C165" s="429"/>
      <c r="D165" s="401"/>
    </row>
    <row r="166" spans="1:4" ht="35.25" customHeight="1">
      <c r="A166" s="48">
        <v>159</v>
      </c>
      <c r="B166" s="400"/>
      <c r="C166" s="429"/>
      <c r="D166" s="401"/>
    </row>
    <row r="167" spans="1:4" ht="35.25" customHeight="1">
      <c r="A167" s="48">
        <v>160</v>
      </c>
      <c r="B167" s="400"/>
      <c r="C167" s="429"/>
      <c r="D167" s="401"/>
    </row>
    <row r="168" spans="1:4" ht="35.25" customHeight="1">
      <c r="A168" s="48">
        <v>161</v>
      </c>
      <c r="B168" s="400"/>
      <c r="C168" s="429"/>
      <c r="D168" s="401"/>
    </row>
    <row r="169" spans="1:4" ht="35.25" customHeight="1">
      <c r="A169" s="48">
        <v>162</v>
      </c>
      <c r="B169" s="400"/>
      <c r="C169" s="429"/>
      <c r="D169" s="401"/>
    </row>
    <row r="170" spans="1:4" ht="35.25" customHeight="1">
      <c r="A170" s="48">
        <v>163</v>
      </c>
      <c r="B170" s="400"/>
      <c r="C170" s="429"/>
      <c r="D170" s="401"/>
    </row>
    <row r="171" spans="1:4" ht="35.25" customHeight="1">
      <c r="A171" s="48">
        <v>164</v>
      </c>
      <c r="B171" s="400"/>
      <c r="C171" s="429"/>
      <c r="D171" s="401"/>
    </row>
    <row r="172" spans="1:4" ht="35.25" customHeight="1">
      <c r="A172" s="48">
        <v>165</v>
      </c>
      <c r="B172" s="400"/>
      <c r="C172" s="429"/>
      <c r="D172" s="401"/>
    </row>
    <row r="173" spans="1:4" ht="35.25" customHeight="1">
      <c r="A173" s="48">
        <v>166</v>
      </c>
      <c r="B173" s="400"/>
      <c r="C173" s="429"/>
      <c r="D173" s="401"/>
    </row>
    <row r="174" spans="1:4" ht="35.25" customHeight="1">
      <c r="A174" s="48">
        <v>167</v>
      </c>
      <c r="B174" s="400"/>
      <c r="C174" s="429"/>
      <c r="D174" s="401"/>
    </row>
    <row r="175" spans="1:4" ht="35.25" customHeight="1">
      <c r="A175" s="48">
        <v>168</v>
      </c>
      <c r="B175" s="400"/>
      <c r="C175" s="429"/>
      <c r="D175" s="401"/>
    </row>
    <row r="176" spans="1:4" ht="35.25" customHeight="1">
      <c r="A176" s="48">
        <v>169</v>
      </c>
      <c r="B176" s="400"/>
      <c r="C176" s="429"/>
      <c r="D176" s="401"/>
    </row>
    <row r="177" spans="1:4" ht="35.25" customHeight="1">
      <c r="A177" s="48">
        <v>170</v>
      </c>
      <c r="B177" s="400"/>
      <c r="C177" s="429"/>
      <c r="D177" s="401"/>
    </row>
    <row r="178" spans="1:4" ht="35.25" customHeight="1">
      <c r="A178" s="48">
        <v>171</v>
      </c>
      <c r="B178" s="400"/>
      <c r="C178" s="429"/>
      <c r="D178" s="401"/>
    </row>
    <row r="179" spans="1:4" ht="35.25" customHeight="1">
      <c r="A179" s="48">
        <v>172</v>
      </c>
      <c r="B179" s="400"/>
      <c r="C179" s="429"/>
      <c r="D179" s="401"/>
    </row>
    <row r="180" spans="1:4" ht="35.25" customHeight="1">
      <c r="A180" s="48">
        <v>173</v>
      </c>
      <c r="B180" s="400"/>
      <c r="C180" s="429"/>
      <c r="D180" s="401"/>
    </row>
    <row r="181" spans="1:4" ht="35.25" customHeight="1">
      <c r="A181" s="48">
        <v>174</v>
      </c>
      <c r="B181" s="400"/>
      <c r="C181" s="429"/>
      <c r="D181" s="401"/>
    </row>
    <row r="182" spans="1:4" ht="35.25" customHeight="1">
      <c r="A182" s="48">
        <v>175</v>
      </c>
      <c r="B182" s="400"/>
      <c r="C182" s="429"/>
      <c r="D182" s="401"/>
    </row>
    <row r="183" spans="1:4" ht="35.25" customHeight="1">
      <c r="A183" s="48">
        <v>176</v>
      </c>
      <c r="B183" s="400"/>
      <c r="C183" s="429"/>
      <c r="D183" s="401"/>
    </row>
    <row r="184" spans="1:4" ht="35.25" customHeight="1">
      <c r="A184" s="48">
        <v>177</v>
      </c>
      <c r="B184" s="400"/>
      <c r="C184" s="429"/>
      <c r="D184" s="401"/>
    </row>
    <row r="185" spans="1:4" ht="35.25" customHeight="1">
      <c r="A185" s="48">
        <v>178</v>
      </c>
      <c r="B185" s="400"/>
      <c r="C185" s="429"/>
      <c r="D185" s="401"/>
    </row>
    <row r="186" spans="1:4" ht="35.25" customHeight="1">
      <c r="A186" s="48">
        <v>179</v>
      </c>
      <c r="B186" s="400"/>
      <c r="C186" s="429"/>
      <c r="D186" s="401"/>
    </row>
    <row r="187" spans="1:4" ht="35.25" customHeight="1">
      <c r="A187" s="48">
        <v>180</v>
      </c>
      <c r="B187" s="400"/>
      <c r="C187" s="429"/>
      <c r="D187" s="401"/>
    </row>
    <row r="188" spans="1:4" ht="35.25" customHeight="1">
      <c r="A188" s="48">
        <v>181</v>
      </c>
      <c r="B188" s="400"/>
      <c r="C188" s="429"/>
      <c r="D188" s="401"/>
    </row>
    <row r="189" spans="1:4" ht="35.25" customHeight="1">
      <c r="A189" s="48">
        <v>182</v>
      </c>
      <c r="B189" s="400"/>
      <c r="C189" s="429"/>
      <c r="D189" s="401"/>
    </row>
    <row r="190" spans="1:4" ht="35.25" customHeight="1">
      <c r="A190" s="48">
        <v>183</v>
      </c>
      <c r="B190" s="400"/>
      <c r="C190" s="429"/>
      <c r="D190" s="401"/>
    </row>
    <row r="191" spans="1:4" ht="35.25" customHeight="1">
      <c r="A191" s="48">
        <v>184</v>
      </c>
      <c r="B191" s="400"/>
      <c r="C191" s="429"/>
      <c r="D191" s="401"/>
    </row>
    <row r="192" spans="1:4" ht="35.25" customHeight="1">
      <c r="A192" s="48">
        <v>185</v>
      </c>
      <c r="B192" s="400"/>
      <c r="C192" s="429"/>
      <c r="D192" s="401"/>
    </row>
    <row r="193" spans="1:4" ht="35.25" customHeight="1">
      <c r="A193" s="48">
        <v>186</v>
      </c>
      <c r="B193" s="400"/>
      <c r="C193" s="429"/>
      <c r="D193" s="401"/>
    </row>
    <row r="194" spans="1:4" ht="35.25" customHeight="1">
      <c r="A194" s="48">
        <v>187</v>
      </c>
      <c r="B194" s="400"/>
      <c r="C194" s="429"/>
      <c r="D194" s="401"/>
    </row>
    <row r="195" spans="1:4" ht="35.25" customHeight="1">
      <c r="A195" s="48">
        <v>188</v>
      </c>
      <c r="B195" s="400"/>
      <c r="C195" s="429"/>
      <c r="D195" s="401"/>
    </row>
    <row r="196" spans="1:4" ht="35.25" customHeight="1">
      <c r="A196" s="48">
        <v>189</v>
      </c>
      <c r="B196" s="400"/>
      <c r="C196" s="429"/>
      <c r="D196" s="401"/>
    </row>
    <row r="197" spans="1:4" ht="35.25" customHeight="1">
      <c r="A197" s="48">
        <v>190</v>
      </c>
      <c r="B197" s="400"/>
      <c r="C197" s="429"/>
      <c r="D197" s="401"/>
    </row>
    <row r="198" spans="1:4" ht="35.25" customHeight="1">
      <c r="A198" s="48">
        <v>191</v>
      </c>
      <c r="B198" s="400"/>
      <c r="C198" s="429"/>
      <c r="D198" s="401"/>
    </row>
    <row r="199" spans="1:4" ht="35.25" customHeight="1">
      <c r="A199" s="48">
        <v>192</v>
      </c>
      <c r="B199" s="400"/>
      <c r="C199" s="429"/>
      <c r="D199" s="401"/>
    </row>
    <row r="200" spans="1:4" ht="35.25" customHeight="1">
      <c r="A200" s="48">
        <v>193</v>
      </c>
      <c r="B200" s="400"/>
      <c r="C200" s="429"/>
      <c r="D200" s="401"/>
    </row>
    <row r="201" spans="1:4" ht="35.25" customHeight="1">
      <c r="A201" s="48">
        <v>194</v>
      </c>
      <c r="B201" s="400"/>
      <c r="C201" s="429"/>
      <c r="D201" s="401"/>
    </row>
    <row r="202" spans="1:4" ht="35.25" customHeight="1">
      <c r="A202" s="48">
        <v>195</v>
      </c>
      <c r="B202" s="400"/>
      <c r="C202" s="429"/>
      <c r="D202" s="401"/>
    </row>
    <row r="203" spans="1:4" ht="35.25" customHeight="1">
      <c r="A203" s="48">
        <v>196</v>
      </c>
      <c r="B203" s="400"/>
      <c r="C203" s="429"/>
      <c r="D203" s="401"/>
    </row>
    <row r="204" spans="1:4" ht="35.25" customHeight="1">
      <c r="A204" s="48">
        <v>197</v>
      </c>
      <c r="B204" s="400"/>
      <c r="C204" s="429"/>
      <c r="D204" s="401"/>
    </row>
    <row r="205" spans="1:4" ht="35.25" customHeight="1">
      <c r="A205" s="48">
        <v>198</v>
      </c>
      <c r="B205" s="400"/>
      <c r="C205" s="429"/>
      <c r="D205" s="401"/>
    </row>
    <row r="206" spans="1:4" ht="35.25" customHeight="1">
      <c r="A206" s="48">
        <v>199</v>
      </c>
      <c r="B206" s="400"/>
      <c r="C206" s="429"/>
      <c r="D206" s="401"/>
    </row>
    <row r="207" spans="1:4" ht="35.25" customHeight="1">
      <c r="A207" s="48">
        <v>200</v>
      </c>
      <c r="B207" s="400"/>
      <c r="C207" s="429"/>
      <c r="D207" s="401"/>
    </row>
  </sheetData>
  <sheetProtection algorithmName="SHA-512" hashValue="Fb+xkeDZ7kJS8ia1Y5Y2unTtmvkTWZ2vEDMRfe3Msn86uUoYh5kiVqxBDx1TkH8zOTIKJkIr1yGzkCYSYU43fQ==" saltValue="24XnUnmuNhVUNQof1E9luA==" spinCount="100000" sheet="1" objects="1" scenarios="1"/>
  <protectedRanges>
    <protectedRange sqref="C8:C207" name="Tabel 6a"/>
  </protectedRanges>
  <mergeCells count="3">
    <mergeCell ref="B7:D7"/>
    <mergeCell ref="F8:I8"/>
    <mergeCell ref="F9:H10"/>
  </mergeCells>
  <dataValidations count="1">
    <dataValidation type="decimal" operator="greaterThanOrEqual" allowBlank="1" showDropDown="1" showInputMessage="1" showErrorMessage="1" prompt="Input yang dimasukkan harus dalam bentuk angka" sqref="C8:C207" xr:uid="{3EB05BC2-394F-45CB-885B-FDEF11D319AA}">
      <formula1>0</formula1>
    </dataValidation>
  </dataValidations>
  <hyperlinks>
    <hyperlink ref="E1" location="'Daftar Tabel'!A1" display="&lt;&lt;&lt; Daftar Tabel" xr:uid="{00000000-0004-0000-2F00-000000000000}"/>
  </hyperlinks>
  <pageMargins left="0.7" right="0.7" top="0.75" bottom="0.75" header="0.3" footer="0.3"/>
  <pageSetup orientation="portrait" r:id="rId1"/>
  <legacy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E4168-CCD4-4EDA-AF9B-F479DEE51D12}">
  <sheetPr codeName="Sheet49"/>
  <dimension ref="A1:J968"/>
  <sheetViews>
    <sheetView topLeftCell="A909" zoomScale="85" zoomScaleNormal="85" workbookViewId="0">
      <selection activeCell="H846" sqref="H846"/>
    </sheetView>
  </sheetViews>
  <sheetFormatPr defaultColWidth="9.28515625" defaultRowHeight="15"/>
  <cols>
    <col min="1" max="1" width="6.42578125" style="18" customWidth="1"/>
    <col min="2" max="2" width="12.42578125" style="18" customWidth="1"/>
    <col min="3" max="3" width="7.5703125" style="3" customWidth="1"/>
    <col min="4" max="4" width="78.42578125" style="3" customWidth="1"/>
    <col min="5" max="5" width="15.5703125" style="3" customWidth="1"/>
    <col min="6" max="6" width="8.42578125" style="3" customWidth="1"/>
    <col min="7" max="7" width="7.5703125" style="3" customWidth="1"/>
    <col min="8" max="8" width="60.42578125" style="18" customWidth="1"/>
    <col min="9" max="9" width="9.28515625" style="3"/>
  </cols>
  <sheetData>
    <row r="1" spans="1:10" ht="15.6" customHeight="1">
      <c r="A1" s="539" t="s">
        <v>404</v>
      </c>
      <c r="B1" s="539"/>
      <c r="C1" s="539"/>
      <c r="D1" s="539"/>
      <c r="E1" s="539"/>
      <c r="F1" s="539"/>
      <c r="H1" s="3"/>
      <c r="I1" s="20" t="s">
        <v>14</v>
      </c>
      <c r="J1" s="403"/>
    </row>
    <row r="2" spans="1:10" ht="15.6" customHeight="1">
      <c r="A2" s="539" t="s">
        <v>405</v>
      </c>
      <c r="B2" s="539"/>
      <c r="C2" s="539"/>
      <c r="D2" s="539"/>
      <c r="E2" s="539"/>
      <c r="F2" s="539"/>
      <c r="H2" s="3"/>
    </row>
    <row r="3" spans="1:10" s="3" customFormat="1" ht="15.6" customHeight="1">
      <c r="A3" s="74"/>
      <c r="B3" s="74"/>
      <c r="C3" s="74"/>
      <c r="D3" s="74"/>
      <c r="E3" s="74"/>
      <c r="F3" s="74"/>
    </row>
    <row r="4" spans="1:10" ht="15.6" customHeight="1">
      <c r="A4" s="75" t="s">
        <v>406</v>
      </c>
      <c r="B4" s="75"/>
      <c r="C4" s="75"/>
      <c r="D4" s="75"/>
      <c r="E4" s="75"/>
      <c r="F4" s="75"/>
      <c r="H4" s="3"/>
    </row>
    <row r="5" spans="1:10" ht="15" customHeight="1" thickBot="1">
      <c r="A5" s="31"/>
      <c r="B5" s="76"/>
      <c r="C5" s="76"/>
      <c r="D5" s="76"/>
      <c r="E5" s="76"/>
      <c r="F5" s="76"/>
      <c r="G5" s="76"/>
      <c r="H5" s="76"/>
    </row>
    <row r="6" spans="1:10" ht="33" customHeight="1" thickBot="1">
      <c r="A6" s="77" t="s">
        <v>407</v>
      </c>
      <c r="B6" s="78" t="s">
        <v>408</v>
      </c>
      <c r="C6" s="540" t="s">
        <v>409</v>
      </c>
      <c r="D6" s="541"/>
      <c r="E6" s="79" t="s">
        <v>410</v>
      </c>
      <c r="H6" s="80" t="s">
        <v>411</v>
      </c>
    </row>
    <row r="7" spans="1:10">
      <c r="A7" s="542">
        <v>1</v>
      </c>
      <c r="B7" s="545" t="s">
        <v>6</v>
      </c>
      <c r="C7" s="548" t="s">
        <v>412</v>
      </c>
      <c r="D7" s="549"/>
      <c r="E7" s="81"/>
      <c r="F7" s="3" t="str">
        <f>IF(OR(ISBLANK(E7),E7&gt;4),"Salah isi","judge")</f>
        <v>Salah isi</v>
      </c>
      <c r="H7" s="82"/>
    </row>
    <row r="8" spans="1:10" ht="135">
      <c r="A8" s="543"/>
      <c r="B8" s="546"/>
      <c r="C8" s="83">
        <v>4</v>
      </c>
      <c r="D8" s="84" t="s">
        <v>413</v>
      </c>
      <c r="E8" s="85"/>
      <c r="H8" s="86"/>
    </row>
    <row r="9" spans="1:10" ht="80.25" customHeight="1">
      <c r="A9" s="543"/>
      <c r="B9" s="546"/>
      <c r="C9" s="83">
        <v>3</v>
      </c>
      <c r="D9" s="87" t="s">
        <v>414</v>
      </c>
      <c r="E9" s="85"/>
      <c r="H9" s="86"/>
    </row>
    <row r="10" spans="1:10" ht="45">
      <c r="A10" s="543"/>
      <c r="B10" s="546"/>
      <c r="C10" s="83">
        <v>2</v>
      </c>
      <c r="D10" s="87" t="s">
        <v>415</v>
      </c>
      <c r="E10" s="85"/>
      <c r="H10" s="86"/>
    </row>
    <row r="11" spans="1:10" ht="45">
      <c r="A11" s="543"/>
      <c r="B11" s="546"/>
      <c r="C11" s="83">
        <v>1</v>
      </c>
      <c r="D11" s="87" t="s">
        <v>416</v>
      </c>
      <c r="E11" s="85"/>
      <c r="H11" s="86"/>
    </row>
    <row r="12" spans="1:10" ht="45">
      <c r="A12" s="543"/>
      <c r="B12" s="546"/>
      <c r="C12" s="83">
        <v>0</v>
      </c>
      <c r="D12" s="87" t="s">
        <v>417</v>
      </c>
      <c r="E12" s="88"/>
      <c r="H12" s="86"/>
    </row>
    <row r="13" spans="1:10" ht="15.75" thickBot="1">
      <c r="A13" s="544"/>
      <c r="B13" s="547"/>
      <c r="C13" s="550" t="s">
        <v>418</v>
      </c>
      <c r="D13" s="551"/>
      <c r="E13" s="89">
        <f>IF(F7="Salah isi",0,E7)</f>
        <v>0</v>
      </c>
      <c r="H13" s="86"/>
    </row>
    <row r="14" spans="1:10" ht="15.75" thickBot="1">
      <c r="A14" s="90"/>
      <c r="B14" s="90"/>
      <c r="C14" s="91"/>
      <c r="D14" s="91"/>
      <c r="E14" s="92"/>
      <c r="H14" s="86"/>
    </row>
    <row r="15" spans="1:10">
      <c r="A15" s="542">
        <v>2</v>
      </c>
      <c r="B15" s="545" t="s">
        <v>7</v>
      </c>
      <c r="C15" s="548" t="s">
        <v>419</v>
      </c>
      <c r="D15" s="549"/>
      <c r="E15" s="81"/>
      <c r="F15" s="3" t="str">
        <f>IF(OR(ISBLANK(E15),E15&gt;4),"Salah isi","judge")</f>
        <v>Salah isi</v>
      </c>
      <c r="H15" s="82"/>
    </row>
    <row r="16" spans="1:10" s="96" customFormat="1" ht="90">
      <c r="A16" s="543"/>
      <c r="B16" s="546"/>
      <c r="C16" s="93">
        <v>4</v>
      </c>
      <c r="D16" s="94" t="s">
        <v>420</v>
      </c>
      <c r="E16" s="95"/>
      <c r="H16" s="86"/>
    </row>
    <row r="17" spans="1:8" s="96" customFormat="1" ht="75">
      <c r="A17" s="543"/>
      <c r="B17" s="546"/>
      <c r="C17" s="93">
        <v>3</v>
      </c>
      <c r="D17" s="87" t="s">
        <v>421</v>
      </c>
      <c r="E17" s="95"/>
      <c r="H17" s="86"/>
    </row>
    <row r="18" spans="1:8" s="96" customFormat="1" ht="60">
      <c r="A18" s="543"/>
      <c r="B18" s="546"/>
      <c r="C18" s="93">
        <v>2</v>
      </c>
      <c r="D18" s="87" t="s">
        <v>422</v>
      </c>
      <c r="E18" s="95"/>
      <c r="H18" s="86"/>
    </row>
    <row r="19" spans="1:8" s="96" customFormat="1" ht="60">
      <c r="A19" s="543"/>
      <c r="B19" s="546"/>
      <c r="C19" s="93">
        <v>1</v>
      </c>
      <c r="D19" s="87" t="s">
        <v>423</v>
      </c>
      <c r="E19" s="95"/>
      <c r="H19" s="86"/>
    </row>
    <row r="20" spans="1:8" s="96" customFormat="1" ht="30">
      <c r="A20" s="543"/>
      <c r="B20" s="546"/>
      <c r="C20" s="93">
        <v>0</v>
      </c>
      <c r="D20" s="87" t="s">
        <v>424</v>
      </c>
      <c r="E20" s="97"/>
      <c r="H20" s="86"/>
    </row>
    <row r="21" spans="1:8" ht="15.75" thickBot="1">
      <c r="A21" s="544"/>
      <c r="B21" s="547"/>
      <c r="C21" s="550" t="s">
        <v>418</v>
      </c>
      <c r="D21" s="551"/>
      <c r="E21" s="89">
        <f>IF(F15="Salah isi",0,E15)</f>
        <v>0</v>
      </c>
      <c r="H21" s="86"/>
    </row>
    <row r="22" spans="1:8" ht="15.75" thickBot="1">
      <c r="A22" s="90"/>
      <c r="B22" s="90"/>
      <c r="C22" s="91"/>
      <c r="D22" s="91"/>
      <c r="E22" s="92"/>
      <c r="H22" s="86"/>
    </row>
    <row r="23" spans="1:8">
      <c r="A23" s="542">
        <v>3</v>
      </c>
      <c r="B23" s="552" t="s">
        <v>425</v>
      </c>
      <c r="C23" s="548" t="s">
        <v>426</v>
      </c>
      <c r="D23" s="549"/>
      <c r="E23" s="81"/>
      <c r="F23" s="3" t="str">
        <f>IF(OR(ISBLANK(E23),E23&gt;4),"Salah isi","judge")</f>
        <v>Salah isi</v>
      </c>
      <c r="H23" s="82"/>
    </row>
    <row r="24" spans="1:8" ht="90">
      <c r="A24" s="543"/>
      <c r="B24" s="553"/>
      <c r="C24" s="83">
        <v>4</v>
      </c>
      <c r="D24" s="98" t="s">
        <v>427</v>
      </c>
      <c r="E24" s="85"/>
      <c r="H24" s="86"/>
    </row>
    <row r="25" spans="1:8" ht="75">
      <c r="A25" s="543"/>
      <c r="B25" s="553"/>
      <c r="C25" s="83">
        <v>3</v>
      </c>
      <c r="D25" s="99" t="s">
        <v>428</v>
      </c>
      <c r="E25" s="85"/>
      <c r="H25" s="86"/>
    </row>
    <row r="26" spans="1:8" ht="75">
      <c r="A26" s="543"/>
      <c r="B26" s="553"/>
      <c r="C26" s="83">
        <v>2</v>
      </c>
      <c r="D26" s="99" t="s">
        <v>429</v>
      </c>
      <c r="E26" s="85"/>
      <c r="H26" s="86"/>
    </row>
    <row r="27" spans="1:8" ht="75">
      <c r="A27" s="543"/>
      <c r="B27" s="553"/>
      <c r="C27" s="83">
        <v>1</v>
      </c>
      <c r="D27" s="99" t="s">
        <v>430</v>
      </c>
      <c r="E27" s="85"/>
      <c r="H27" s="86"/>
    </row>
    <row r="28" spans="1:8" ht="30">
      <c r="A28" s="543"/>
      <c r="B28" s="553"/>
      <c r="C28" s="83">
        <v>0</v>
      </c>
      <c r="D28" s="99" t="s">
        <v>431</v>
      </c>
      <c r="E28" s="88"/>
      <c r="H28" s="86"/>
    </row>
    <row r="29" spans="1:8" ht="15.75" thickBot="1">
      <c r="A29" s="544"/>
      <c r="B29" s="554"/>
      <c r="C29" s="550" t="s">
        <v>418</v>
      </c>
      <c r="D29" s="551"/>
      <c r="E29" s="89">
        <f>IF(F23="Salah isi",0,E23)</f>
        <v>0</v>
      </c>
      <c r="H29" s="86"/>
    </row>
    <row r="30" spans="1:8" ht="15.75" thickBot="1">
      <c r="A30" s="90"/>
      <c r="B30" s="90"/>
      <c r="C30" s="91"/>
      <c r="D30" s="91"/>
      <c r="E30" s="92"/>
      <c r="H30" s="86"/>
    </row>
    <row r="31" spans="1:8">
      <c r="A31" s="542">
        <v>4</v>
      </c>
      <c r="B31" s="552"/>
      <c r="C31" s="548" t="s">
        <v>432</v>
      </c>
      <c r="D31" s="549"/>
      <c r="E31" s="81"/>
      <c r="F31" s="3" t="str">
        <f>IF(OR(ISBLANK(E31),E31&gt;4),"Salah isi","judge")</f>
        <v>Salah isi</v>
      </c>
      <c r="H31" s="82"/>
    </row>
    <row r="32" spans="1:8" ht="60">
      <c r="A32" s="543"/>
      <c r="B32" s="553"/>
      <c r="C32" s="83">
        <v>4</v>
      </c>
      <c r="D32" s="98" t="s">
        <v>433</v>
      </c>
      <c r="E32" s="85"/>
      <c r="H32" s="86"/>
    </row>
    <row r="33" spans="1:8" ht="60">
      <c r="A33" s="543"/>
      <c r="B33" s="553"/>
      <c r="C33" s="83">
        <v>3</v>
      </c>
      <c r="D33" s="99" t="s">
        <v>434</v>
      </c>
      <c r="E33" s="85"/>
      <c r="H33" s="86"/>
    </row>
    <row r="34" spans="1:8" ht="45">
      <c r="A34" s="543"/>
      <c r="B34" s="553"/>
      <c r="C34" s="83">
        <v>2</v>
      </c>
      <c r="D34" s="99" t="s">
        <v>435</v>
      </c>
      <c r="E34" s="85"/>
      <c r="H34" s="86"/>
    </row>
    <row r="35" spans="1:8" ht="30">
      <c r="A35" s="543"/>
      <c r="B35" s="553"/>
      <c r="C35" s="83">
        <v>1</v>
      </c>
      <c r="D35" s="99" t="s">
        <v>436</v>
      </c>
      <c r="E35" s="85"/>
      <c r="H35" s="86"/>
    </row>
    <row r="36" spans="1:8" ht="30">
      <c r="A36" s="543"/>
      <c r="B36" s="553"/>
      <c r="C36" s="83">
        <v>0</v>
      </c>
      <c r="D36" s="99" t="s">
        <v>437</v>
      </c>
      <c r="E36" s="88"/>
      <c r="H36" s="86"/>
    </row>
    <row r="37" spans="1:8" ht="15.75" thickBot="1">
      <c r="A37" s="544"/>
      <c r="B37" s="554"/>
      <c r="C37" s="550" t="s">
        <v>418</v>
      </c>
      <c r="D37" s="551"/>
      <c r="E37" s="89">
        <f>IF(F31="Salah isi",0,E31)</f>
        <v>0</v>
      </c>
      <c r="H37" s="86"/>
    </row>
    <row r="38" spans="1:8" ht="15.75" thickBot="1">
      <c r="A38" s="90"/>
      <c r="B38" s="90"/>
      <c r="C38" s="91"/>
      <c r="D38" s="91"/>
      <c r="E38" s="92"/>
      <c r="H38" s="86"/>
    </row>
    <row r="39" spans="1:8">
      <c r="A39" s="542">
        <v>5</v>
      </c>
      <c r="B39" s="552"/>
      <c r="C39" s="548" t="s">
        <v>438</v>
      </c>
      <c r="D39" s="549"/>
      <c r="E39" s="81"/>
      <c r="F39" s="3" t="str">
        <f>IF(OR(ISBLANK(E39),E39&gt;4),"Salah isi","judge")</f>
        <v>Salah isi</v>
      </c>
      <c r="H39" s="82"/>
    </row>
    <row r="40" spans="1:8" ht="45">
      <c r="A40" s="543"/>
      <c r="B40" s="553"/>
      <c r="C40" s="83">
        <v>4</v>
      </c>
      <c r="D40" s="98" t="s">
        <v>439</v>
      </c>
      <c r="E40" s="85"/>
      <c r="H40" s="86"/>
    </row>
    <row r="41" spans="1:8" ht="45">
      <c r="A41" s="543"/>
      <c r="B41" s="553"/>
      <c r="C41" s="83">
        <v>3</v>
      </c>
      <c r="D41" s="99" t="s">
        <v>440</v>
      </c>
      <c r="E41" s="85"/>
      <c r="H41" s="86"/>
    </row>
    <row r="42" spans="1:8" ht="45">
      <c r="A42" s="543"/>
      <c r="B42" s="553"/>
      <c r="C42" s="83">
        <v>2</v>
      </c>
      <c r="D42" s="99" t="s">
        <v>441</v>
      </c>
      <c r="E42" s="85"/>
      <c r="H42" s="86"/>
    </row>
    <row r="43" spans="1:8" ht="30">
      <c r="A43" s="543"/>
      <c r="B43" s="553"/>
      <c r="C43" s="83">
        <v>1</v>
      </c>
      <c r="D43" s="99" t="s">
        <v>442</v>
      </c>
      <c r="E43" s="85"/>
      <c r="H43" s="86"/>
    </row>
    <row r="44" spans="1:8">
      <c r="A44" s="543"/>
      <c r="B44" s="553"/>
      <c r="C44" s="83">
        <v>0</v>
      </c>
      <c r="D44" s="99" t="s">
        <v>443</v>
      </c>
      <c r="E44" s="88"/>
      <c r="H44" s="86"/>
    </row>
    <row r="45" spans="1:8" ht="15.75" thickBot="1">
      <c r="A45" s="544"/>
      <c r="B45" s="554"/>
      <c r="C45" s="550" t="s">
        <v>418</v>
      </c>
      <c r="D45" s="551"/>
      <c r="E45" s="89">
        <f>IF(F39="Salah isi",0,E39)</f>
        <v>0</v>
      </c>
      <c r="H45" s="86"/>
    </row>
    <row r="46" spans="1:8" ht="15.75" thickBot="1">
      <c r="A46" s="90"/>
      <c r="B46" s="90"/>
      <c r="C46" s="91"/>
      <c r="D46" s="91"/>
      <c r="E46" s="92"/>
      <c r="H46" s="86"/>
    </row>
    <row r="47" spans="1:8">
      <c r="A47" s="542">
        <v>6</v>
      </c>
      <c r="B47" s="552" t="s">
        <v>444</v>
      </c>
      <c r="C47" s="548" t="s">
        <v>445</v>
      </c>
      <c r="D47" s="561"/>
      <c r="E47" s="81"/>
      <c r="F47" s="3" t="str">
        <f>IF(OR(ISBLANK(E47),E47&gt;4),"Salah isi","judge")</f>
        <v>Salah isi</v>
      </c>
      <c r="H47" s="82"/>
    </row>
    <row r="48" spans="1:8" ht="45">
      <c r="A48" s="543"/>
      <c r="B48" s="553"/>
      <c r="C48" s="100">
        <v>4</v>
      </c>
      <c r="D48" s="101" t="s">
        <v>446</v>
      </c>
      <c r="E48" s="102"/>
      <c r="H48" s="86"/>
    </row>
    <row r="49" spans="1:8" ht="45">
      <c r="A49" s="543"/>
      <c r="B49" s="553"/>
      <c r="C49" s="100">
        <v>3</v>
      </c>
      <c r="D49" s="101" t="s">
        <v>447</v>
      </c>
      <c r="E49" s="102"/>
      <c r="H49" s="86"/>
    </row>
    <row r="50" spans="1:8" ht="30">
      <c r="A50" s="543"/>
      <c r="B50" s="553"/>
      <c r="C50" s="100">
        <v>2</v>
      </c>
      <c r="D50" s="101" t="s">
        <v>448</v>
      </c>
      <c r="E50" s="102"/>
      <c r="H50" s="86"/>
    </row>
    <row r="51" spans="1:8" ht="30">
      <c r="A51" s="543"/>
      <c r="B51" s="553"/>
      <c r="C51" s="100">
        <v>1</v>
      </c>
      <c r="D51" s="101" t="s">
        <v>449</v>
      </c>
      <c r="E51" s="102"/>
      <c r="H51" s="86"/>
    </row>
    <row r="52" spans="1:8">
      <c r="A52" s="543"/>
      <c r="B52" s="553"/>
      <c r="C52" s="100">
        <v>0</v>
      </c>
      <c r="D52" s="101" t="s">
        <v>450</v>
      </c>
      <c r="E52" s="103"/>
      <c r="H52" s="86"/>
    </row>
    <row r="53" spans="1:8">
      <c r="A53" s="543"/>
      <c r="B53" s="553"/>
      <c r="C53" s="557" t="s">
        <v>451</v>
      </c>
      <c r="D53" s="558"/>
      <c r="E53" s="104"/>
      <c r="F53" s="3" t="str">
        <f>IF(OR(ISBLANK(E53),E53&lt;1,E53&gt;4),"Salah isi","judge")</f>
        <v>Salah isi</v>
      </c>
      <c r="H53" s="86"/>
    </row>
    <row r="54" spans="1:8" ht="45">
      <c r="A54" s="543"/>
      <c r="B54" s="553"/>
      <c r="C54" s="100">
        <v>4</v>
      </c>
      <c r="D54" s="101" t="s">
        <v>452</v>
      </c>
      <c r="E54" s="102"/>
      <c r="H54" s="86"/>
    </row>
    <row r="55" spans="1:8" ht="45">
      <c r="A55" s="543"/>
      <c r="B55" s="553"/>
      <c r="C55" s="100">
        <v>3</v>
      </c>
      <c r="D55" s="101" t="s">
        <v>453</v>
      </c>
      <c r="E55" s="102"/>
      <c r="H55" s="86"/>
    </row>
    <row r="56" spans="1:8" ht="45">
      <c r="A56" s="543"/>
      <c r="B56" s="553"/>
      <c r="C56" s="100">
        <v>2</v>
      </c>
      <c r="D56" s="101" t="s">
        <v>454</v>
      </c>
      <c r="E56" s="102"/>
      <c r="H56" s="86"/>
    </row>
    <row r="57" spans="1:8" ht="45">
      <c r="A57" s="543"/>
      <c r="B57" s="553"/>
      <c r="C57" s="100">
        <v>1</v>
      </c>
      <c r="D57" s="101" t="s">
        <v>455</v>
      </c>
      <c r="E57" s="102"/>
      <c r="H57" s="86"/>
    </row>
    <row r="58" spans="1:8">
      <c r="A58" s="543"/>
      <c r="B58" s="553"/>
      <c r="C58" s="100">
        <v>0</v>
      </c>
      <c r="D58" s="101" t="s">
        <v>456</v>
      </c>
      <c r="E58" s="103"/>
      <c r="H58" s="86"/>
    </row>
    <row r="59" spans="1:8" ht="15.75" thickBot="1">
      <c r="A59" s="544"/>
      <c r="B59" s="554"/>
      <c r="C59" s="550" t="s">
        <v>457</v>
      </c>
      <c r="D59" s="559"/>
      <c r="E59" s="89">
        <f>IF(OR(F47="Salah isi",F53="Salah isi"),0,(E47+2*E53)/3)</f>
        <v>0</v>
      </c>
      <c r="H59" s="86"/>
    </row>
    <row r="60" spans="1:8" ht="15.75" thickBot="1">
      <c r="A60" s="90"/>
      <c r="B60" s="90"/>
      <c r="C60" s="91"/>
      <c r="D60" s="91"/>
      <c r="E60" s="92"/>
      <c r="H60" s="86"/>
    </row>
    <row r="61" spans="1:8">
      <c r="A61" s="542">
        <v>7</v>
      </c>
      <c r="B61" s="552" t="s">
        <v>458</v>
      </c>
      <c r="C61" s="548" t="s">
        <v>459</v>
      </c>
      <c r="D61" s="561"/>
      <c r="E61" s="81"/>
      <c r="F61" s="3" t="str">
        <f>IF(OR(ISBLANK(E61),E61&lt;2,E61&gt;4),"Salah isi","judge")</f>
        <v>Salah isi</v>
      </c>
      <c r="H61" s="82"/>
    </row>
    <row r="62" spans="1:8" ht="30">
      <c r="A62" s="543"/>
      <c r="B62" s="553"/>
      <c r="C62" s="100">
        <v>4</v>
      </c>
      <c r="D62" s="87" t="s">
        <v>460</v>
      </c>
      <c r="E62" s="102"/>
      <c r="H62" s="86"/>
    </row>
    <row r="63" spans="1:8" ht="30">
      <c r="A63" s="543"/>
      <c r="B63" s="553"/>
      <c r="C63" s="100">
        <v>3</v>
      </c>
      <c r="D63" s="87" t="s">
        <v>461</v>
      </c>
      <c r="E63" s="102"/>
      <c r="H63" s="86"/>
    </row>
    <row r="64" spans="1:8" ht="30">
      <c r="A64" s="543"/>
      <c r="B64" s="553"/>
      <c r="C64" s="100">
        <v>2</v>
      </c>
      <c r="D64" s="87" t="s">
        <v>462</v>
      </c>
      <c r="E64" s="102"/>
      <c r="H64" s="86"/>
    </row>
    <row r="65" spans="1:8">
      <c r="A65" s="543"/>
      <c r="B65" s="553"/>
      <c r="C65" s="100">
        <v>1</v>
      </c>
      <c r="D65" s="564" t="s">
        <v>463</v>
      </c>
      <c r="E65" s="555"/>
      <c r="H65" s="86"/>
    </row>
    <row r="66" spans="1:8">
      <c r="A66" s="543"/>
      <c r="B66" s="553"/>
      <c r="C66" s="100">
        <v>0</v>
      </c>
      <c r="D66" s="565"/>
      <c r="E66" s="556"/>
      <c r="H66" s="86"/>
    </row>
    <row r="67" spans="1:8">
      <c r="A67" s="543"/>
      <c r="B67" s="553"/>
      <c r="C67" s="557" t="s">
        <v>464</v>
      </c>
      <c r="D67" s="558"/>
      <c r="E67" s="104"/>
      <c r="F67" s="3" t="str">
        <f>IF(OR(ISBLANK(E67),E67&lt;1,E67&gt;4),"Salah isi","judge")</f>
        <v>Salah isi</v>
      </c>
      <c r="H67" s="86"/>
    </row>
    <row r="68" spans="1:8" ht="60">
      <c r="A68" s="543"/>
      <c r="B68" s="553"/>
      <c r="C68" s="100">
        <v>4</v>
      </c>
      <c r="D68" s="87" t="s">
        <v>465</v>
      </c>
      <c r="E68" s="102"/>
      <c r="H68" s="86"/>
    </row>
    <row r="69" spans="1:8" ht="45">
      <c r="A69" s="543"/>
      <c r="B69" s="553"/>
      <c r="C69" s="100">
        <v>3</v>
      </c>
      <c r="D69" s="87" t="s">
        <v>466</v>
      </c>
      <c r="E69" s="102"/>
      <c r="H69" s="86"/>
    </row>
    <row r="70" spans="1:8">
      <c r="A70" s="543"/>
      <c r="B70" s="553"/>
      <c r="C70" s="100">
        <v>2</v>
      </c>
      <c r="D70" s="87" t="s">
        <v>467</v>
      </c>
      <c r="E70" s="102"/>
      <c r="H70" s="86"/>
    </row>
    <row r="71" spans="1:8">
      <c r="A71" s="543"/>
      <c r="B71" s="553"/>
      <c r="C71" s="100">
        <v>1</v>
      </c>
      <c r="D71" s="87" t="s">
        <v>468</v>
      </c>
      <c r="E71" s="102"/>
      <c r="H71" s="86"/>
    </row>
    <row r="72" spans="1:8">
      <c r="A72" s="543"/>
      <c r="B72" s="553"/>
      <c r="C72" s="100">
        <v>0</v>
      </c>
      <c r="D72" s="87" t="s">
        <v>456</v>
      </c>
      <c r="E72" s="103"/>
      <c r="H72" s="86"/>
    </row>
    <row r="73" spans="1:8" ht="15.75" thickBot="1">
      <c r="A73" s="544"/>
      <c r="B73" s="554"/>
      <c r="C73" s="550" t="s">
        <v>457</v>
      </c>
      <c r="D73" s="559"/>
      <c r="E73" s="89">
        <f>IF(OR(F61="Salah isi",F67="Salah isi"),0,(E61+2*E67)/3)</f>
        <v>0</v>
      </c>
      <c r="H73" s="86"/>
    </row>
    <row r="74" spans="1:8" ht="15.75" thickBot="1">
      <c r="A74" s="90"/>
      <c r="B74" s="90"/>
      <c r="C74" s="91"/>
      <c r="D74" s="91"/>
      <c r="E74" s="92"/>
      <c r="H74" s="86"/>
    </row>
    <row r="75" spans="1:8">
      <c r="A75" s="542">
        <v>8</v>
      </c>
      <c r="B75" s="552" t="s">
        <v>469</v>
      </c>
      <c r="C75" s="560" t="s">
        <v>470</v>
      </c>
      <c r="D75" s="561"/>
      <c r="E75" s="81"/>
      <c r="F75" s="3" t="str">
        <f>IF(OR(ISBLANK(E75),E75&lt;1,E75&gt;4),"Salah isi","judge")</f>
        <v>Salah isi</v>
      </c>
      <c r="H75" s="82"/>
    </row>
    <row r="76" spans="1:8">
      <c r="A76" s="543"/>
      <c r="B76" s="553"/>
      <c r="C76" s="100">
        <v>4</v>
      </c>
      <c r="D76" s="101" t="s">
        <v>471</v>
      </c>
      <c r="E76" s="102"/>
      <c r="H76" s="86"/>
    </row>
    <row r="77" spans="1:8" ht="30">
      <c r="A77" s="543"/>
      <c r="B77" s="553"/>
      <c r="C77" s="100">
        <v>3</v>
      </c>
      <c r="D77" s="101" t="s">
        <v>472</v>
      </c>
      <c r="E77" s="102"/>
      <c r="H77" s="86"/>
    </row>
    <row r="78" spans="1:8">
      <c r="A78" s="543"/>
      <c r="B78" s="553"/>
      <c r="C78" s="100">
        <v>2</v>
      </c>
      <c r="D78" s="101" t="s">
        <v>473</v>
      </c>
      <c r="E78" s="102"/>
      <c r="H78" s="86"/>
    </row>
    <row r="79" spans="1:8">
      <c r="A79" s="543"/>
      <c r="B79" s="553"/>
      <c r="C79" s="100">
        <v>1</v>
      </c>
      <c r="D79" s="101" t="s">
        <v>474</v>
      </c>
      <c r="E79" s="102"/>
      <c r="H79" s="86"/>
    </row>
    <row r="80" spans="1:8">
      <c r="A80" s="543"/>
      <c r="B80" s="553"/>
      <c r="C80" s="100">
        <v>0</v>
      </c>
      <c r="D80" s="101" t="s">
        <v>456</v>
      </c>
      <c r="E80" s="103"/>
      <c r="H80" s="86"/>
    </row>
    <row r="81" spans="1:8" ht="15.75" thickBot="1">
      <c r="A81" s="544"/>
      <c r="B81" s="554"/>
      <c r="C81" s="562" t="s">
        <v>418</v>
      </c>
      <c r="D81" s="563"/>
      <c r="E81" s="105">
        <f>IF(F75="Salah isi",0,E75)</f>
        <v>0</v>
      </c>
      <c r="H81" s="86"/>
    </row>
    <row r="82" spans="1:8" ht="15.75" thickBot="1">
      <c r="A82" s="90"/>
      <c r="B82" s="90"/>
      <c r="C82" s="106"/>
      <c r="D82" s="106"/>
      <c r="E82" s="92"/>
      <c r="H82" s="86"/>
    </row>
    <row r="83" spans="1:8">
      <c r="A83" s="542">
        <v>9</v>
      </c>
      <c r="B83" s="574"/>
      <c r="C83" s="577" t="s">
        <v>1028</v>
      </c>
      <c r="D83" s="577"/>
      <c r="E83" s="107"/>
      <c r="H83" s="82"/>
    </row>
    <row r="84" spans="1:8" ht="18">
      <c r="A84" s="543"/>
      <c r="B84" s="575"/>
      <c r="C84" s="578" t="s">
        <v>475</v>
      </c>
      <c r="D84" s="578"/>
      <c r="E84" s="215">
        <f>'1-1'!O13*3</f>
        <v>0</v>
      </c>
      <c r="F84" s="3" t="s">
        <v>476</v>
      </c>
      <c r="G84" s="269"/>
      <c r="H84" s="86"/>
    </row>
    <row r="85" spans="1:8" ht="18">
      <c r="A85" s="543"/>
      <c r="B85" s="575"/>
      <c r="C85" s="578" t="s">
        <v>477</v>
      </c>
      <c r="D85" s="578"/>
      <c r="E85" s="215">
        <f>'1-2'!O13*3</f>
        <v>0</v>
      </c>
      <c r="F85" s="3" t="s">
        <v>476</v>
      </c>
      <c r="G85" s="269"/>
      <c r="H85" s="86"/>
    </row>
    <row r="86" spans="1:8" ht="18">
      <c r="A86" s="543"/>
      <c r="B86" s="575"/>
      <c r="C86" s="578" t="s">
        <v>478</v>
      </c>
      <c r="D86" s="578"/>
      <c r="E86" s="215">
        <f>'1-3'!O13*3</f>
        <v>0</v>
      </c>
      <c r="F86" s="3" t="s">
        <v>476</v>
      </c>
      <c r="G86" s="269"/>
      <c r="H86" s="86"/>
    </row>
    <row r="87" spans="1:8">
      <c r="A87" s="543"/>
      <c r="B87" s="575"/>
      <c r="C87" s="579" t="s">
        <v>479</v>
      </c>
      <c r="D87" s="580"/>
      <c r="E87" s="108">
        <f>'3a1'!Q18</f>
        <v>0</v>
      </c>
      <c r="F87" s="3" t="s">
        <v>476</v>
      </c>
      <c r="G87" s="269"/>
      <c r="H87" s="86"/>
    </row>
    <row r="88" spans="1:8">
      <c r="A88" s="543"/>
      <c r="B88" s="575"/>
      <c r="C88" s="581" t="s">
        <v>480</v>
      </c>
      <c r="D88" s="581"/>
      <c r="E88" s="110">
        <f>IF(E87&gt;0,(D89*E84+D90*E85+D91*E86)/E87,0)</f>
        <v>0</v>
      </c>
      <c r="G88" s="111"/>
      <c r="H88" s="86"/>
    </row>
    <row r="89" spans="1:8">
      <c r="A89" s="543"/>
      <c r="B89" s="575"/>
      <c r="C89" s="112" t="s">
        <v>481</v>
      </c>
      <c r="D89" s="112">
        <v>3</v>
      </c>
      <c r="E89" s="113"/>
      <c r="G89" s="111"/>
      <c r="H89" s="86"/>
    </row>
    <row r="90" spans="1:8">
      <c r="A90" s="543"/>
      <c r="B90" s="575"/>
      <c r="C90" s="112" t="s">
        <v>482</v>
      </c>
      <c r="D90" s="112">
        <v>2</v>
      </c>
      <c r="E90" s="113"/>
      <c r="G90" s="111"/>
      <c r="H90" s="86"/>
    </row>
    <row r="91" spans="1:8">
      <c r="A91" s="543"/>
      <c r="B91" s="575"/>
      <c r="C91" s="112" t="s">
        <v>483</v>
      </c>
      <c r="D91" s="112">
        <v>1</v>
      </c>
      <c r="E91" s="113"/>
      <c r="G91" s="111"/>
      <c r="H91" s="86"/>
    </row>
    <row r="92" spans="1:8">
      <c r="A92" s="543"/>
      <c r="B92" s="575"/>
      <c r="C92" s="112" t="s">
        <v>1059</v>
      </c>
      <c r="D92" s="112">
        <v>4</v>
      </c>
      <c r="E92" s="113"/>
      <c r="G92" s="111"/>
      <c r="H92" s="86"/>
    </row>
    <row r="93" spans="1:8" ht="15.75" thickBot="1">
      <c r="A93" s="543"/>
      <c r="B93" s="575"/>
      <c r="C93" s="572" t="s">
        <v>484</v>
      </c>
      <c r="D93" s="573"/>
      <c r="E93" s="89">
        <f>IF(E88&gt;=D92,4,E88)</f>
        <v>0</v>
      </c>
      <c r="G93" s="114"/>
      <c r="H93" s="86"/>
    </row>
    <row r="94" spans="1:8">
      <c r="A94" s="543"/>
      <c r="B94" s="575"/>
      <c r="C94" s="577" t="s">
        <v>1029</v>
      </c>
      <c r="D94" s="577"/>
      <c r="E94" s="115"/>
      <c r="G94" s="114"/>
      <c r="H94" s="86"/>
    </row>
    <row r="95" spans="1:8" ht="18">
      <c r="A95" s="543"/>
      <c r="B95" s="575"/>
      <c r="C95" s="566" t="s">
        <v>485</v>
      </c>
      <c r="D95" s="567"/>
      <c r="E95" s="288">
        <f>'1-1'!O16*3+'1-2'!O16*3+'1-3'!O16*3</f>
        <v>0</v>
      </c>
      <c r="F95" s="3" t="s">
        <v>476</v>
      </c>
      <c r="G95" s="269"/>
      <c r="H95" s="86"/>
    </row>
    <row r="96" spans="1:8" ht="18">
      <c r="A96" s="543"/>
      <c r="B96" s="575"/>
      <c r="C96" s="566" t="s">
        <v>486</v>
      </c>
      <c r="D96" s="567"/>
      <c r="E96" s="215">
        <f>'1-1'!O18*3+'1-2'!O18*3+'1-3'!O18*3</f>
        <v>0</v>
      </c>
      <c r="F96" s="3" t="s">
        <v>476</v>
      </c>
      <c r="G96" s="269"/>
      <c r="H96" s="86"/>
    </row>
    <row r="97" spans="1:8" ht="18">
      <c r="A97" s="543"/>
      <c r="B97" s="575"/>
      <c r="C97" s="566" t="s">
        <v>487</v>
      </c>
      <c r="D97" s="567"/>
      <c r="E97" s="215">
        <f>'1-1'!O20*3+'1-2'!O20*3+'1-3'!O20*3</f>
        <v>0</v>
      </c>
      <c r="F97" s="3" t="s">
        <v>476</v>
      </c>
      <c r="G97" s="269"/>
      <c r="H97" s="86"/>
    </row>
    <row r="98" spans="1:8">
      <c r="A98" s="543"/>
      <c r="B98" s="575"/>
      <c r="C98" s="112" t="s">
        <v>481</v>
      </c>
      <c r="D98" s="116">
        <v>2</v>
      </c>
      <c r="E98" s="113"/>
      <c r="G98" s="111"/>
      <c r="H98" s="86"/>
    </row>
    <row r="99" spans="1:8">
      <c r="A99" s="543"/>
      <c r="B99" s="575"/>
      <c r="C99" s="112" t="s">
        <v>482</v>
      </c>
      <c r="D99" s="116">
        <v>6</v>
      </c>
      <c r="E99" s="113"/>
      <c r="G99" s="111"/>
      <c r="H99" s="86"/>
    </row>
    <row r="100" spans="1:8">
      <c r="A100" s="543"/>
      <c r="B100" s="575"/>
      <c r="C100" s="112" t="s">
        <v>483</v>
      </c>
      <c r="D100" s="116">
        <v>9</v>
      </c>
      <c r="E100" s="113"/>
      <c r="G100" s="111"/>
      <c r="H100" s="86"/>
    </row>
    <row r="101" spans="1:8">
      <c r="A101" s="543"/>
      <c r="B101" s="575"/>
      <c r="C101" s="117"/>
      <c r="D101" s="118" t="s">
        <v>488</v>
      </c>
      <c r="E101" s="119" t="str">
        <f>IF(E95&gt;=D98,"YES","NO")</f>
        <v>NO</v>
      </c>
      <c r="G101" s="120"/>
      <c r="H101" s="86"/>
    </row>
    <row r="102" spans="1:8">
      <c r="A102" s="543"/>
      <c r="B102" s="575"/>
      <c r="C102" s="117"/>
      <c r="D102" s="118" t="s">
        <v>489</v>
      </c>
      <c r="E102" s="119" t="str">
        <f>IF(AND(E95&lt;D98,E96&gt;=D99),"YES","NO")</f>
        <v>NO</v>
      </c>
      <c r="G102" s="120"/>
      <c r="H102" s="86"/>
    </row>
    <row r="103" spans="1:8">
      <c r="A103" s="543"/>
      <c r="B103" s="575"/>
      <c r="C103" s="117"/>
      <c r="D103" s="118" t="s">
        <v>490</v>
      </c>
      <c r="E103" s="119" t="str">
        <f>IF(OR(AND(E95&gt;0,E95&lt;D98,E96=0),AND(E96&gt;0,E96&lt;D99,E95=0),AND(E95&gt;0,E95&lt;D98,E96&gt;0,E96&lt;D99)),"YES","NO")</f>
        <v>NO</v>
      </c>
      <c r="G103" s="111"/>
      <c r="H103" s="86"/>
    </row>
    <row r="104" spans="1:8">
      <c r="A104" s="543"/>
      <c r="B104" s="575"/>
      <c r="C104" s="117"/>
      <c r="D104" s="118" t="s">
        <v>491</v>
      </c>
      <c r="E104" s="119" t="str">
        <f>IF(AND(E95=0,E96=0,E97&gt;=D100),"YES","NO")</f>
        <v>NO</v>
      </c>
      <c r="G104" s="111"/>
      <c r="H104" s="86"/>
    </row>
    <row r="105" spans="1:8">
      <c r="A105" s="543"/>
      <c r="B105" s="575"/>
      <c r="C105" s="117"/>
      <c r="D105" s="118" t="s">
        <v>492</v>
      </c>
      <c r="E105" s="119" t="str">
        <f>IF(AND(E95=0,E96=0,E97&lt;D100),"YES","NO")</f>
        <v>YES</v>
      </c>
      <c r="G105" s="111"/>
      <c r="H105" s="86"/>
    </row>
    <row r="106" spans="1:8">
      <c r="A106" s="543"/>
      <c r="B106" s="575"/>
      <c r="C106" s="568"/>
      <c r="D106" s="569"/>
      <c r="E106" s="121"/>
      <c r="G106" s="111"/>
      <c r="H106" s="86"/>
    </row>
    <row r="107" spans="1:8" ht="15.75" thickBot="1">
      <c r="A107" s="543"/>
      <c r="B107" s="575"/>
      <c r="C107" s="570" t="s">
        <v>493</v>
      </c>
      <c r="D107" s="571"/>
      <c r="E107" s="122">
        <f>IF(E101="YES",4,IF(E102="YES",3+E95/D98,IF(E103="YES",2+2*E95/D98+E96/D99-(E95*E96)/(D98*D99),IF(E104="YES",2,2*E97/D100))))</f>
        <v>0</v>
      </c>
      <c r="G107" s="114"/>
      <c r="H107" s="86"/>
    </row>
    <row r="108" spans="1:8" ht="15.75" thickBot="1">
      <c r="A108" s="544"/>
      <c r="B108" s="576"/>
      <c r="C108" s="572" t="s">
        <v>494</v>
      </c>
      <c r="D108" s="573"/>
      <c r="E108" s="89">
        <f>(2*E93+E107)/3</f>
        <v>0</v>
      </c>
      <c r="G108" s="114"/>
      <c r="H108" s="86"/>
    </row>
    <row r="109" spans="1:8" ht="15.75" thickBot="1">
      <c r="C109" s="31"/>
      <c r="D109" s="31"/>
      <c r="H109" s="123"/>
    </row>
    <row r="110" spans="1:8">
      <c r="A110" s="542">
        <v>10</v>
      </c>
      <c r="B110" s="552" t="s">
        <v>495</v>
      </c>
      <c r="C110" s="548" t="s">
        <v>496</v>
      </c>
      <c r="D110" s="561"/>
      <c r="E110" s="81"/>
      <c r="F110" s="3" t="str">
        <f>IF(OR(ISBLANK(E110),E110&lt;2,E110&gt;4),"Salah isi","judge")</f>
        <v>Salah isi</v>
      </c>
      <c r="H110" s="82"/>
    </row>
    <row r="111" spans="1:8" ht="75">
      <c r="A111" s="543"/>
      <c r="B111" s="553"/>
      <c r="C111" s="100">
        <v>4</v>
      </c>
      <c r="D111" s="101" t="s">
        <v>497</v>
      </c>
      <c r="E111" s="102"/>
      <c r="H111" s="86"/>
    </row>
    <row r="112" spans="1:8" ht="75">
      <c r="A112" s="543"/>
      <c r="B112" s="553"/>
      <c r="C112" s="100">
        <v>3</v>
      </c>
      <c r="D112" s="101" t="s">
        <v>498</v>
      </c>
      <c r="E112" s="102"/>
      <c r="H112" s="86"/>
    </row>
    <row r="113" spans="1:8">
      <c r="A113" s="543"/>
      <c r="B113" s="553"/>
      <c r="C113" s="100">
        <v>2</v>
      </c>
      <c r="D113" s="101" t="s">
        <v>499</v>
      </c>
      <c r="E113" s="102"/>
      <c r="H113" s="86"/>
    </row>
    <row r="114" spans="1:8">
      <c r="A114" s="543"/>
      <c r="B114" s="553"/>
      <c r="C114" s="100">
        <v>1</v>
      </c>
      <c r="D114" s="581" t="s">
        <v>463</v>
      </c>
      <c r="E114" s="102"/>
      <c r="H114" s="86"/>
    </row>
    <row r="115" spans="1:8">
      <c r="A115" s="543"/>
      <c r="B115" s="553"/>
      <c r="C115" s="100">
        <v>0</v>
      </c>
      <c r="D115" s="581"/>
      <c r="E115" s="103"/>
      <c r="H115" s="86"/>
    </row>
    <row r="116" spans="1:8" ht="15.75" thickBot="1">
      <c r="A116" s="544"/>
      <c r="B116" s="554"/>
      <c r="C116" s="550" t="s">
        <v>418</v>
      </c>
      <c r="D116" s="551"/>
      <c r="E116" s="89">
        <f>IF(F110="Salah isi",0,E110)</f>
        <v>0</v>
      </c>
      <c r="H116" s="86"/>
    </row>
    <row r="117" spans="1:8" ht="15.75" thickBot="1">
      <c r="A117" s="90"/>
      <c r="B117" s="90"/>
      <c r="C117" s="91"/>
      <c r="D117" s="91"/>
      <c r="E117" s="92"/>
      <c r="H117" s="86"/>
    </row>
    <row r="118" spans="1:8">
      <c r="A118" s="542">
        <v>11</v>
      </c>
      <c r="B118" s="552" t="s">
        <v>500</v>
      </c>
      <c r="C118" s="548" t="s">
        <v>501</v>
      </c>
      <c r="D118" s="561"/>
      <c r="E118" s="81"/>
      <c r="F118" s="3" t="str">
        <f>IF(OR(ISBLANK(E118),E118&gt;4),"Salah isi","judge")</f>
        <v>Salah isi</v>
      </c>
      <c r="H118" s="82"/>
    </row>
    <row r="119" spans="1:8" ht="30">
      <c r="A119" s="543"/>
      <c r="B119" s="553"/>
      <c r="C119" s="100">
        <v>4</v>
      </c>
      <c r="D119" s="101" t="s">
        <v>502</v>
      </c>
      <c r="E119" s="102"/>
      <c r="H119" s="86"/>
    </row>
    <row r="120" spans="1:8" ht="30">
      <c r="A120" s="543"/>
      <c r="B120" s="553"/>
      <c r="C120" s="100">
        <v>3</v>
      </c>
      <c r="D120" s="101" t="s">
        <v>503</v>
      </c>
      <c r="E120" s="102"/>
      <c r="H120" s="86"/>
    </row>
    <row r="121" spans="1:8">
      <c r="A121" s="543"/>
      <c r="B121" s="553"/>
      <c r="C121" s="100">
        <v>2</v>
      </c>
      <c r="D121" s="101" t="s">
        <v>504</v>
      </c>
      <c r="E121" s="102"/>
      <c r="H121" s="86"/>
    </row>
    <row r="122" spans="1:8">
      <c r="A122" s="543"/>
      <c r="B122" s="553"/>
      <c r="C122" s="100">
        <v>1</v>
      </c>
      <c r="D122" s="101" t="s">
        <v>505</v>
      </c>
      <c r="E122" s="102"/>
      <c r="H122" s="86"/>
    </row>
    <row r="123" spans="1:8">
      <c r="A123" s="543"/>
      <c r="B123" s="553"/>
      <c r="C123" s="100">
        <v>0</v>
      </c>
      <c r="D123" s="101" t="s">
        <v>506</v>
      </c>
      <c r="E123" s="103"/>
      <c r="H123" s="86"/>
    </row>
    <row r="124" spans="1:8" ht="15.75" thickBot="1">
      <c r="A124" s="544"/>
      <c r="B124" s="554"/>
      <c r="C124" s="550" t="s">
        <v>418</v>
      </c>
      <c r="D124" s="551"/>
      <c r="E124" s="89">
        <f>IF(F118="Salah isi",0,E118)</f>
        <v>0</v>
      </c>
      <c r="H124" s="86"/>
    </row>
    <row r="125" spans="1:8" ht="15.75" thickBot="1">
      <c r="A125" s="90"/>
      <c r="B125" s="90"/>
      <c r="C125" s="91"/>
      <c r="D125" s="91"/>
      <c r="E125" s="92"/>
      <c r="H125" s="86"/>
    </row>
    <row r="126" spans="1:8">
      <c r="A126" s="542">
        <v>12</v>
      </c>
      <c r="B126" s="552" t="s">
        <v>507</v>
      </c>
      <c r="C126" s="548" t="s">
        <v>508</v>
      </c>
      <c r="D126" s="561"/>
      <c r="E126" s="81"/>
      <c r="F126" s="3" t="str">
        <f>IF(OR(ISBLANK(E126),E126&gt;4),"Salah isi","judge")</f>
        <v>Salah isi</v>
      </c>
      <c r="H126" s="82"/>
    </row>
    <row r="127" spans="1:8">
      <c r="A127" s="543"/>
      <c r="B127" s="553"/>
      <c r="C127" s="100">
        <v>4</v>
      </c>
      <c r="D127" s="101" t="s">
        <v>509</v>
      </c>
      <c r="E127" s="102"/>
      <c r="H127" s="86"/>
    </row>
    <row r="128" spans="1:8">
      <c r="A128" s="543"/>
      <c r="B128" s="553"/>
      <c r="C128" s="100">
        <v>3</v>
      </c>
      <c r="D128" s="101" t="s">
        <v>510</v>
      </c>
      <c r="E128" s="102"/>
      <c r="H128" s="86"/>
    </row>
    <row r="129" spans="1:8">
      <c r="A129" s="543"/>
      <c r="B129" s="553"/>
      <c r="C129" s="100">
        <v>2</v>
      </c>
      <c r="D129" s="101" t="s">
        <v>511</v>
      </c>
      <c r="E129" s="102"/>
      <c r="H129" s="86"/>
    </row>
    <row r="130" spans="1:8" ht="45">
      <c r="A130" s="543"/>
      <c r="B130" s="553"/>
      <c r="C130" s="100">
        <v>1</v>
      </c>
      <c r="D130" s="101" t="s">
        <v>512</v>
      </c>
      <c r="E130" s="102"/>
      <c r="H130" s="86"/>
    </row>
    <row r="131" spans="1:8" ht="30">
      <c r="A131" s="543"/>
      <c r="B131" s="553"/>
      <c r="C131" s="100">
        <v>0</v>
      </c>
      <c r="D131" s="101" t="s">
        <v>513</v>
      </c>
      <c r="E131" s="103"/>
      <c r="H131" s="86"/>
    </row>
    <row r="132" spans="1:8" ht="15.75" thickBot="1">
      <c r="A132" s="544"/>
      <c r="B132" s="554"/>
      <c r="C132" s="550" t="s">
        <v>418</v>
      </c>
      <c r="D132" s="559"/>
      <c r="E132" s="89">
        <f>IF(F126="Salah isi",0,E126)</f>
        <v>0</v>
      </c>
      <c r="H132" s="86"/>
    </row>
    <row r="133" spans="1:8" ht="15.75" thickBot="1">
      <c r="A133" s="90"/>
      <c r="B133" s="90"/>
      <c r="C133" s="91"/>
      <c r="D133" s="91"/>
      <c r="E133" s="92"/>
      <c r="H133" s="86"/>
    </row>
    <row r="134" spans="1:8">
      <c r="A134" s="542">
        <v>13</v>
      </c>
      <c r="B134" s="552" t="s">
        <v>514</v>
      </c>
      <c r="C134" s="548" t="s">
        <v>515</v>
      </c>
      <c r="D134" s="561"/>
      <c r="E134" s="81"/>
      <c r="F134" s="3" t="str">
        <f>IF(OR(ISBLANK(E134),E134&gt;4),"Salah isi","judge")</f>
        <v>Salah isi</v>
      </c>
      <c r="H134" s="82"/>
    </row>
    <row r="135" spans="1:8" ht="30">
      <c r="A135" s="543"/>
      <c r="B135" s="553"/>
      <c r="C135" s="100">
        <v>4</v>
      </c>
      <c r="D135" s="101" t="s">
        <v>516</v>
      </c>
      <c r="E135" s="102"/>
      <c r="H135" s="86"/>
    </row>
    <row r="136" spans="1:8" ht="45">
      <c r="A136" s="543"/>
      <c r="B136" s="553"/>
      <c r="C136" s="100">
        <v>3</v>
      </c>
      <c r="D136" s="101" t="s">
        <v>517</v>
      </c>
      <c r="E136" s="102"/>
      <c r="H136" s="86"/>
    </row>
    <row r="137" spans="1:8" ht="30">
      <c r="A137" s="543"/>
      <c r="B137" s="553"/>
      <c r="C137" s="100">
        <v>2</v>
      </c>
      <c r="D137" s="101" t="s">
        <v>518</v>
      </c>
      <c r="E137" s="102"/>
      <c r="H137" s="86"/>
    </row>
    <row r="138" spans="1:8" ht="30">
      <c r="A138" s="543"/>
      <c r="B138" s="553"/>
      <c r="C138" s="100">
        <v>1</v>
      </c>
      <c r="D138" s="101" t="s">
        <v>519</v>
      </c>
      <c r="E138" s="102"/>
      <c r="H138" s="86"/>
    </row>
    <row r="139" spans="1:8">
      <c r="A139" s="543"/>
      <c r="B139" s="553"/>
      <c r="C139" s="100">
        <v>0</v>
      </c>
      <c r="D139" s="101" t="s">
        <v>520</v>
      </c>
      <c r="E139" s="103"/>
      <c r="H139" s="86"/>
    </row>
    <row r="140" spans="1:8" ht="15.75" thickBot="1">
      <c r="A140" s="544"/>
      <c r="B140" s="554"/>
      <c r="C140" s="550" t="s">
        <v>418</v>
      </c>
      <c r="D140" s="551"/>
      <c r="E140" s="89">
        <f>IF(F134="Salah isi",0,E134)</f>
        <v>0</v>
      </c>
      <c r="H140" s="86"/>
    </row>
    <row r="141" spans="1:8" ht="15.75" thickBot="1">
      <c r="A141" s="90"/>
      <c r="B141" s="90"/>
      <c r="C141" s="91"/>
      <c r="D141" s="91"/>
      <c r="E141" s="92"/>
      <c r="H141" s="86"/>
    </row>
    <row r="142" spans="1:8">
      <c r="A142" s="542">
        <v>14</v>
      </c>
      <c r="B142" s="552" t="s">
        <v>521</v>
      </c>
      <c r="C142" s="577" t="s">
        <v>522</v>
      </c>
      <c r="D142" s="577"/>
      <c r="E142" s="124"/>
      <c r="H142" s="82"/>
    </row>
    <row r="143" spans="1:8" ht="45">
      <c r="A143" s="543"/>
      <c r="B143" s="553"/>
      <c r="C143" s="125"/>
      <c r="D143" s="126" t="s">
        <v>523</v>
      </c>
      <c r="E143" s="127" t="s">
        <v>224</v>
      </c>
      <c r="H143" s="86"/>
    </row>
    <row r="144" spans="1:8">
      <c r="A144" s="543"/>
      <c r="B144" s="553"/>
      <c r="C144" s="128"/>
      <c r="D144" s="129" t="s">
        <v>524</v>
      </c>
      <c r="E144" s="130" t="s">
        <v>224</v>
      </c>
      <c r="H144" s="86"/>
    </row>
    <row r="145" spans="1:8">
      <c r="A145" s="543"/>
      <c r="B145" s="553"/>
      <c r="C145" s="128"/>
      <c r="D145" s="129" t="s">
        <v>525</v>
      </c>
      <c r="E145" s="130" t="s">
        <v>222</v>
      </c>
      <c r="H145" s="86"/>
    </row>
    <row r="146" spans="1:8">
      <c r="A146" s="543"/>
      <c r="B146" s="553"/>
      <c r="C146" s="128"/>
      <c r="D146" s="129"/>
      <c r="E146" s="130"/>
      <c r="H146" s="86"/>
    </row>
    <row r="147" spans="1:8">
      <c r="A147" s="543"/>
      <c r="B147" s="553"/>
      <c r="C147" s="128"/>
      <c r="D147" s="131"/>
      <c r="E147" s="132"/>
      <c r="H147" s="86"/>
    </row>
    <row r="148" spans="1:8">
      <c r="A148" s="543"/>
      <c r="B148" s="553"/>
      <c r="C148" s="582" t="s">
        <v>526</v>
      </c>
      <c r="D148" s="583"/>
      <c r="E148" s="133"/>
      <c r="H148" s="86"/>
    </row>
    <row r="149" spans="1:8">
      <c r="A149" s="543"/>
      <c r="B149" s="575"/>
      <c r="C149" s="579" t="s">
        <v>527</v>
      </c>
      <c r="D149" s="580"/>
      <c r="E149" s="108">
        <f>'2a'!C11</f>
        <v>0</v>
      </c>
      <c r="F149" s="3" t="s">
        <v>476</v>
      </c>
      <c r="G149" s="269"/>
      <c r="H149" s="86"/>
    </row>
    <row r="150" spans="1:8">
      <c r="A150" s="543"/>
      <c r="B150" s="575"/>
      <c r="C150" s="579" t="s">
        <v>528</v>
      </c>
      <c r="D150" s="580"/>
      <c r="E150" s="108">
        <f>'2a'!D11</f>
        <v>0</v>
      </c>
      <c r="F150" s="3" t="s">
        <v>476</v>
      </c>
      <c r="G150" s="269"/>
      <c r="H150" s="86"/>
    </row>
    <row r="151" spans="1:8">
      <c r="A151" s="543"/>
      <c r="B151" s="575"/>
      <c r="C151" s="579" t="s">
        <v>529</v>
      </c>
      <c r="D151" s="580"/>
      <c r="E151" s="110">
        <f>IF(E150&gt;0,E149/E150,0)</f>
        <v>0</v>
      </c>
      <c r="G151" s="134"/>
      <c r="H151" s="86"/>
    </row>
    <row r="152" spans="1:8">
      <c r="A152" s="543"/>
      <c r="B152" s="575"/>
      <c r="C152" s="135" t="s">
        <v>530</v>
      </c>
      <c r="D152" s="136">
        <v>5</v>
      </c>
      <c r="E152" s="137"/>
      <c r="G152" s="134"/>
      <c r="H152" s="86"/>
    </row>
    <row r="153" spans="1:8" ht="15.75" thickBot="1">
      <c r="A153" s="543"/>
      <c r="B153" s="575"/>
      <c r="C153" s="584" t="s">
        <v>418</v>
      </c>
      <c r="D153" s="585"/>
      <c r="E153" s="138">
        <f>IF(E151&gt;=D152,4,4/D152*E151)</f>
        <v>0</v>
      </c>
      <c r="G153" s="134"/>
      <c r="H153" s="86"/>
    </row>
    <row r="154" spans="1:8">
      <c r="A154" s="543"/>
      <c r="B154" s="575"/>
      <c r="C154" s="586" t="s">
        <v>531</v>
      </c>
      <c r="D154" s="587"/>
      <c r="E154" s="81"/>
      <c r="F154" s="3" t="str">
        <f>IF(OR(ISBLANK(E154),AND(E154&gt;2,E154&lt;4),AND(E154&gt;0,E154&lt;2),E154&gt;4),"Salah isi","judge")</f>
        <v>Salah isi</v>
      </c>
      <c r="G154" s="134"/>
      <c r="H154" s="86"/>
    </row>
    <row r="155" spans="1:8">
      <c r="A155" s="543"/>
      <c r="B155" s="575"/>
      <c r="C155" s="100">
        <v>4</v>
      </c>
      <c r="D155" s="101" t="s">
        <v>532</v>
      </c>
      <c r="E155" s="139"/>
      <c r="G155" s="134"/>
      <c r="H155" s="86"/>
    </row>
    <row r="156" spans="1:8">
      <c r="A156" s="543"/>
      <c r="B156" s="575"/>
      <c r="C156" s="100">
        <v>3</v>
      </c>
      <c r="D156" s="101" t="s">
        <v>533</v>
      </c>
      <c r="E156" s="139"/>
      <c r="G156" s="134"/>
      <c r="H156" s="86"/>
    </row>
    <row r="157" spans="1:8">
      <c r="A157" s="543"/>
      <c r="B157" s="575"/>
      <c r="C157" s="100">
        <v>2</v>
      </c>
      <c r="D157" s="101" t="s">
        <v>534</v>
      </c>
      <c r="E157" s="139"/>
      <c r="G157" s="134"/>
      <c r="H157" s="86"/>
    </row>
    <row r="158" spans="1:8">
      <c r="A158" s="543"/>
      <c r="B158" s="575"/>
      <c r="C158" s="100">
        <v>1</v>
      </c>
      <c r="D158" s="101" t="s">
        <v>535</v>
      </c>
      <c r="E158" s="139"/>
      <c r="G158" s="134"/>
      <c r="H158" s="86"/>
    </row>
    <row r="159" spans="1:8" ht="15.75" thickBot="1">
      <c r="A159" s="543"/>
      <c r="B159" s="575"/>
      <c r="C159" s="140">
        <v>0</v>
      </c>
      <c r="D159" s="141" t="s">
        <v>536</v>
      </c>
      <c r="E159" s="142"/>
      <c r="G159" s="134"/>
      <c r="H159" s="86"/>
    </row>
    <row r="160" spans="1:8" ht="15.75" thickBot="1">
      <c r="A160" s="544"/>
      <c r="B160" s="576"/>
      <c r="C160" s="588" t="s">
        <v>418</v>
      </c>
      <c r="D160" s="589"/>
      <c r="E160" s="143">
        <f>IF(E143="Tinggi",E153,IF(AND(E143="Rendah",F154="Salah Isi"),0,E154))</f>
        <v>0</v>
      </c>
      <c r="G160" s="134"/>
      <c r="H160" s="86"/>
    </row>
    <row r="161" spans="1:8" ht="15.75" thickBot="1">
      <c r="C161" s="31"/>
      <c r="D161" s="31"/>
      <c r="H161" s="123"/>
    </row>
    <row r="162" spans="1:8">
      <c r="A162" s="542">
        <v>15</v>
      </c>
      <c r="B162" s="552" t="s">
        <v>537</v>
      </c>
      <c r="C162" s="577" t="s">
        <v>538</v>
      </c>
      <c r="D162" s="577"/>
      <c r="E162" s="81">
        <v>4</v>
      </c>
      <c r="F162" s="3" t="str">
        <f>IF(OR(ISBLANK(E162),E162&gt;4),"Salah isi","judge")</f>
        <v>judge</v>
      </c>
      <c r="H162" s="82"/>
    </row>
    <row r="163" spans="1:8" ht="45">
      <c r="A163" s="543"/>
      <c r="B163" s="553"/>
      <c r="C163" s="100">
        <v>4</v>
      </c>
      <c r="D163" s="101" t="s">
        <v>1030</v>
      </c>
      <c r="E163" s="139"/>
      <c r="H163" s="86"/>
    </row>
    <row r="164" spans="1:8" ht="45">
      <c r="A164" s="543"/>
      <c r="B164" s="553"/>
      <c r="C164" s="100">
        <v>3</v>
      </c>
      <c r="D164" s="101" t="s">
        <v>1031</v>
      </c>
      <c r="E164" s="139"/>
      <c r="H164" s="86"/>
    </row>
    <row r="165" spans="1:8" ht="30">
      <c r="A165" s="543"/>
      <c r="B165" s="553"/>
      <c r="C165" s="100">
        <v>2</v>
      </c>
      <c r="D165" s="101" t="s">
        <v>1032</v>
      </c>
      <c r="E165" s="139"/>
      <c r="H165" s="86"/>
    </row>
    <row r="166" spans="1:8" ht="30">
      <c r="A166" s="543"/>
      <c r="B166" s="553"/>
      <c r="C166" s="100">
        <v>1</v>
      </c>
      <c r="D166" s="101" t="s">
        <v>1033</v>
      </c>
      <c r="E166" s="139"/>
      <c r="H166" s="86"/>
    </row>
    <row r="167" spans="1:8" ht="30">
      <c r="A167" s="543"/>
      <c r="B167" s="553"/>
      <c r="C167" s="140">
        <v>0</v>
      </c>
      <c r="D167" s="141" t="s">
        <v>1034</v>
      </c>
      <c r="E167" s="144"/>
      <c r="H167" s="86"/>
    </row>
    <row r="168" spans="1:8">
      <c r="A168" s="543"/>
      <c r="B168" s="553"/>
      <c r="C168" s="581" t="s">
        <v>539</v>
      </c>
      <c r="D168" s="581"/>
      <c r="E168" s="103"/>
      <c r="H168" s="86"/>
    </row>
    <row r="169" spans="1:8">
      <c r="A169" s="543"/>
      <c r="B169" s="553"/>
      <c r="C169" s="579" t="s">
        <v>1035</v>
      </c>
      <c r="D169" s="580"/>
      <c r="E169" s="108">
        <f>'2b'!E7</f>
        <v>0</v>
      </c>
      <c r="F169" s="3" t="s">
        <v>476</v>
      </c>
      <c r="G169" s="269"/>
      <c r="H169" s="86"/>
    </row>
    <row r="170" spans="1:8">
      <c r="A170" s="543"/>
      <c r="B170" s="553"/>
      <c r="C170" s="579" t="s">
        <v>1036</v>
      </c>
      <c r="D170" s="580"/>
      <c r="E170" s="108">
        <f>'2b'!H7*3</f>
        <v>0</v>
      </c>
      <c r="F170" s="3" t="s">
        <v>476</v>
      </c>
      <c r="G170" s="269"/>
      <c r="H170" s="86"/>
    </row>
    <row r="171" spans="1:8">
      <c r="A171" s="543"/>
      <c r="B171" s="553"/>
      <c r="C171" s="579" t="s">
        <v>1037</v>
      </c>
      <c r="D171" s="580"/>
      <c r="E171" s="108">
        <f>'2b'!K7*3</f>
        <v>0</v>
      </c>
      <c r="F171" s="3" t="s">
        <v>476</v>
      </c>
      <c r="G171" s="269"/>
      <c r="H171" s="86"/>
    </row>
    <row r="172" spans="1:8">
      <c r="A172" s="543"/>
      <c r="B172" s="553"/>
      <c r="C172" s="579" t="s">
        <v>540</v>
      </c>
      <c r="D172" s="580"/>
      <c r="E172" s="145">
        <f>IF(E169&gt;0,(E170+E171)/E169,0)</f>
        <v>0</v>
      </c>
      <c r="G172" s="134"/>
      <c r="H172" s="86"/>
    </row>
    <row r="173" spans="1:8">
      <c r="A173" s="543"/>
      <c r="B173" s="553"/>
      <c r="C173" s="135" t="s">
        <v>530</v>
      </c>
      <c r="D173" s="146">
        <v>0.01</v>
      </c>
      <c r="E173" s="137"/>
      <c r="G173" s="134"/>
      <c r="H173" s="86"/>
    </row>
    <row r="174" spans="1:8">
      <c r="A174" s="543"/>
      <c r="B174" s="553"/>
      <c r="C174" s="584" t="s">
        <v>493</v>
      </c>
      <c r="D174" s="585"/>
      <c r="E174" s="138">
        <f>IF(E172&gt;=D173,4,2+2/D173*E172)</f>
        <v>2</v>
      </c>
      <c r="G174" s="134"/>
      <c r="H174" s="86"/>
    </row>
    <row r="175" spans="1:8" ht="15.75" thickBot="1">
      <c r="A175" s="544"/>
      <c r="B175" s="576"/>
      <c r="C175" s="572" t="s">
        <v>1073</v>
      </c>
      <c r="D175" s="573"/>
      <c r="E175" s="89">
        <f>IF(F162="Salah isi",0,((2*E162)+E174)/3)</f>
        <v>3.3333333333333335</v>
      </c>
      <c r="G175" s="134"/>
      <c r="H175" s="86"/>
    </row>
    <row r="176" spans="1:8" ht="15.75" thickBot="1">
      <c r="C176" s="31"/>
      <c r="D176" s="31"/>
      <c r="H176" s="123"/>
    </row>
    <row r="177" spans="1:8">
      <c r="A177" s="542">
        <v>16</v>
      </c>
      <c r="B177" s="552" t="s">
        <v>541</v>
      </c>
      <c r="C177" s="548" t="s">
        <v>542</v>
      </c>
      <c r="D177" s="561"/>
      <c r="E177" s="81"/>
      <c r="F177" s="3" t="str">
        <f>IF(OR(ISBLANK(E177),E177&gt;4),"Salah isi","judge")</f>
        <v>Salah isi</v>
      </c>
      <c r="H177" s="82"/>
    </row>
    <row r="178" spans="1:8" ht="45">
      <c r="A178" s="543"/>
      <c r="B178" s="553"/>
      <c r="C178" s="100">
        <v>4</v>
      </c>
      <c r="D178" s="101" t="s">
        <v>543</v>
      </c>
      <c r="E178" s="102"/>
      <c r="H178" s="86"/>
    </row>
    <row r="179" spans="1:8" ht="30">
      <c r="A179" s="543"/>
      <c r="B179" s="553"/>
      <c r="C179" s="100">
        <v>3</v>
      </c>
      <c r="D179" s="101" t="s">
        <v>544</v>
      </c>
      <c r="E179" s="102"/>
      <c r="H179" s="86"/>
    </row>
    <row r="180" spans="1:8">
      <c r="A180" s="543"/>
      <c r="B180" s="553"/>
      <c r="C180" s="100">
        <v>2</v>
      </c>
      <c r="D180" s="101" t="s">
        <v>545</v>
      </c>
      <c r="E180" s="102"/>
      <c r="H180" s="86"/>
    </row>
    <row r="181" spans="1:8">
      <c r="A181" s="543"/>
      <c r="B181" s="553"/>
      <c r="C181" s="100">
        <v>1</v>
      </c>
      <c r="D181" s="147" t="s">
        <v>546</v>
      </c>
      <c r="E181" s="102"/>
      <c r="H181" s="86"/>
    </row>
    <row r="182" spans="1:8">
      <c r="A182" s="543"/>
      <c r="B182" s="553"/>
      <c r="C182" s="140">
        <v>0</v>
      </c>
      <c r="D182" s="141" t="s">
        <v>547</v>
      </c>
      <c r="E182" s="144"/>
      <c r="H182" s="86"/>
    </row>
    <row r="183" spans="1:8">
      <c r="A183" s="543"/>
      <c r="B183" s="553"/>
      <c r="C183" s="579" t="s">
        <v>548</v>
      </c>
      <c r="D183" s="580"/>
      <c r="E183" s="148"/>
      <c r="F183" s="3" t="str">
        <f>IF(OR(ISBLANK(E183),E183&gt;4),"Salah isi","judge")</f>
        <v>Salah isi</v>
      </c>
      <c r="H183" s="86"/>
    </row>
    <row r="184" spans="1:8" ht="30">
      <c r="A184" s="543"/>
      <c r="B184" s="553"/>
      <c r="C184" s="100">
        <v>4</v>
      </c>
      <c r="D184" s="101" t="s">
        <v>549</v>
      </c>
      <c r="E184" s="102"/>
      <c r="H184" s="86"/>
    </row>
    <row r="185" spans="1:8" ht="30">
      <c r="A185" s="543"/>
      <c r="B185" s="553"/>
      <c r="C185" s="100">
        <v>3</v>
      </c>
      <c r="D185" s="101" t="s">
        <v>550</v>
      </c>
      <c r="E185" s="102"/>
      <c r="H185" s="86"/>
    </row>
    <row r="186" spans="1:8" ht="30">
      <c r="A186" s="543"/>
      <c r="B186" s="553"/>
      <c r="C186" s="100">
        <v>2</v>
      </c>
      <c r="D186" s="101" t="s">
        <v>551</v>
      </c>
      <c r="E186" s="102"/>
      <c r="H186" s="86"/>
    </row>
    <row r="187" spans="1:8">
      <c r="A187" s="543"/>
      <c r="B187" s="553"/>
      <c r="C187" s="100">
        <v>1</v>
      </c>
      <c r="D187" s="147" t="s">
        <v>552</v>
      </c>
      <c r="E187" s="102"/>
      <c r="H187" s="86"/>
    </row>
    <row r="188" spans="1:8">
      <c r="A188" s="543"/>
      <c r="B188" s="553"/>
      <c r="C188" s="100">
        <v>0</v>
      </c>
      <c r="D188" s="101" t="s">
        <v>547</v>
      </c>
      <c r="E188" s="103"/>
      <c r="H188" s="86"/>
    </row>
    <row r="189" spans="1:8" ht="15.75" thickBot="1">
      <c r="A189" s="544"/>
      <c r="B189" s="554"/>
      <c r="C189" s="550" t="s">
        <v>457</v>
      </c>
      <c r="D189" s="551"/>
      <c r="E189" s="89">
        <f>IF(OR(F177="Salah isi",F183="Salah isi"),0,(E177+2*E183)/3)</f>
        <v>0</v>
      </c>
      <c r="H189" s="86"/>
    </row>
    <row r="190" spans="1:8" ht="15.75" thickBot="1">
      <c r="A190" s="90"/>
      <c r="B190" s="90"/>
      <c r="C190" s="91"/>
      <c r="D190" s="91"/>
      <c r="E190" s="92"/>
      <c r="H190" s="86"/>
    </row>
    <row r="191" spans="1:8">
      <c r="A191" s="542">
        <v>17</v>
      </c>
      <c r="B191" s="552" t="s">
        <v>553</v>
      </c>
      <c r="C191" s="577" t="s">
        <v>554</v>
      </c>
      <c r="D191" s="577"/>
      <c r="E191" s="107"/>
      <c r="H191" s="82"/>
    </row>
    <row r="192" spans="1:8">
      <c r="A192" s="543"/>
      <c r="B192" s="553"/>
      <c r="C192" s="579" t="s">
        <v>479</v>
      </c>
      <c r="D192" s="580"/>
      <c r="E192" s="108">
        <f>'3a1'!Q18</f>
        <v>0</v>
      </c>
      <c r="F192" s="3" t="s">
        <v>476</v>
      </c>
      <c r="G192" s="269"/>
      <c r="H192" s="86"/>
    </row>
    <row r="193" spans="1:8">
      <c r="A193" s="543"/>
      <c r="B193" s="553"/>
      <c r="C193" s="117" t="s">
        <v>555</v>
      </c>
      <c r="D193" s="118">
        <v>3</v>
      </c>
      <c r="E193" s="149"/>
      <c r="G193" s="109"/>
      <c r="H193" s="86"/>
    </row>
    <row r="194" spans="1:8">
      <c r="A194" s="543"/>
      <c r="B194" s="553"/>
      <c r="C194" s="117" t="s">
        <v>556</v>
      </c>
      <c r="D194" s="118">
        <v>6</v>
      </c>
      <c r="E194" s="149"/>
      <c r="G194" s="109"/>
      <c r="H194" s="86"/>
    </row>
    <row r="195" spans="1:8" ht="15.75" thickBot="1">
      <c r="A195" s="544"/>
      <c r="B195" s="554"/>
      <c r="C195" s="572" t="s">
        <v>418</v>
      </c>
      <c r="D195" s="573"/>
      <c r="E195" s="89">
        <f>IF(E192&gt;=D194,4,IF(E192&gt;=D193,2/(D194-D193)*(E192-D193)+2,0))</f>
        <v>0</v>
      </c>
      <c r="H195" s="86"/>
    </row>
    <row r="196" spans="1:8" ht="15.75" thickBot="1">
      <c r="C196" s="31"/>
      <c r="D196" s="31"/>
      <c r="H196" s="123"/>
    </row>
    <row r="197" spans="1:8">
      <c r="A197" s="542">
        <v>18</v>
      </c>
      <c r="B197" s="552"/>
      <c r="C197" s="577" t="s">
        <v>557</v>
      </c>
      <c r="D197" s="577"/>
      <c r="E197" s="150" t="s">
        <v>558</v>
      </c>
      <c r="H197" s="82"/>
    </row>
    <row r="198" spans="1:8">
      <c r="A198" s="543"/>
      <c r="B198" s="553"/>
      <c r="C198" s="579" t="s">
        <v>559</v>
      </c>
      <c r="D198" s="580"/>
      <c r="E198" s="108">
        <f>'3a1'!Q17</f>
        <v>0</v>
      </c>
      <c r="F198" s="3" t="s">
        <v>476</v>
      </c>
      <c r="G198" s="269"/>
      <c r="H198" s="86"/>
    </row>
    <row r="199" spans="1:8">
      <c r="A199" s="543"/>
      <c r="B199" s="553"/>
      <c r="C199" s="579" t="s">
        <v>479</v>
      </c>
      <c r="D199" s="580"/>
      <c r="E199" s="108">
        <f>'3a1'!Q18</f>
        <v>0</v>
      </c>
      <c r="F199" s="3" t="s">
        <v>476</v>
      </c>
      <c r="G199" s="269"/>
      <c r="H199" s="86"/>
    </row>
    <row r="200" spans="1:8">
      <c r="A200" s="543"/>
      <c r="B200" s="553"/>
      <c r="C200" s="579" t="s">
        <v>560</v>
      </c>
      <c r="D200" s="580"/>
      <c r="E200" s="145">
        <f>IF(E199&gt;0,E198/E199,0)</f>
        <v>0</v>
      </c>
      <c r="G200" s="134"/>
      <c r="H200" s="86"/>
    </row>
    <row r="201" spans="1:8">
      <c r="A201" s="543"/>
      <c r="B201" s="553"/>
      <c r="C201" s="117" t="s">
        <v>530</v>
      </c>
      <c r="D201" s="151">
        <v>0.5</v>
      </c>
      <c r="E201" s="152"/>
      <c r="G201" s="134"/>
      <c r="H201" s="86"/>
    </row>
    <row r="202" spans="1:8" ht="15.75" thickBot="1">
      <c r="A202" s="544"/>
      <c r="B202" s="554"/>
      <c r="C202" s="572" t="s">
        <v>418</v>
      </c>
      <c r="D202" s="573"/>
      <c r="E202" s="89">
        <f>IF(E200&gt;=D201,4,2+2/D201*E200)</f>
        <v>2</v>
      </c>
      <c r="H202" s="86"/>
    </row>
    <row r="203" spans="1:8" ht="15.75" thickBot="1">
      <c r="C203" s="31"/>
      <c r="D203" s="31"/>
      <c r="H203" s="123"/>
    </row>
    <row r="204" spans="1:8">
      <c r="A204" s="590"/>
      <c r="B204" s="593"/>
      <c r="C204" s="596"/>
      <c r="D204" s="596"/>
      <c r="E204" s="153"/>
      <c r="H204" s="82"/>
    </row>
    <row r="205" spans="1:8">
      <c r="A205" s="591"/>
      <c r="B205" s="594"/>
      <c r="C205" s="568"/>
      <c r="D205" s="569"/>
      <c r="E205" s="154"/>
      <c r="G205" s="109"/>
      <c r="H205" s="86"/>
    </row>
    <row r="206" spans="1:8">
      <c r="A206" s="591"/>
      <c r="B206" s="594"/>
      <c r="C206" s="568"/>
      <c r="D206" s="569"/>
      <c r="E206" s="154"/>
      <c r="G206" s="109"/>
      <c r="H206" s="86"/>
    </row>
    <row r="207" spans="1:8">
      <c r="A207" s="591"/>
      <c r="B207" s="594"/>
      <c r="C207" s="568"/>
      <c r="D207" s="569"/>
      <c r="E207" s="155"/>
      <c r="G207" s="134"/>
      <c r="H207" s="86"/>
    </row>
    <row r="208" spans="1:8">
      <c r="A208" s="591"/>
      <c r="B208" s="594"/>
      <c r="C208" s="117"/>
      <c r="D208" s="151"/>
      <c r="E208" s="152"/>
      <c r="G208" s="134"/>
      <c r="H208" s="86"/>
    </row>
    <row r="209" spans="1:8" ht="15.75" thickBot="1">
      <c r="A209" s="592"/>
      <c r="B209" s="595"/>
      <c r="C209" s="597"/>
      <c r="D209" s="598"/>
      <c r="E209" s="156"/>
      <c r="H209" s="86"/>
    </row>
    <row r="210" spans="1:8" ht="15.75" thickBot="1">
      <c r="C210" s="31"/>
      <c r="D210" s="31"/>
      <c r="H210" s="123"/>
    </row>
    <row r="211" spans="1:8">
      <c r="A211" s="542">
        <v>19</v>
      </c>
      <c r="B211" s="552"/>
      <c r="C211" s="577" t="s">
        <v>561</v>
      </c>
      <c r="D211" s="577"/>
      <c r="E211" s="107"/>
      <c r="H211" s="82"/>
    </row>
    <row r="212" spans="1:8">
      <c r="A212" s="543"/>
      <c r="B212" s="553"/>
      <c r="C212" s="579" t="s">
        <v>562</v>
      </c>
      <c r="D212" s="580"/>
      <c r="E212" s="108">
        <f>'3a1'!Q19</f>
        <v>0</v>
      </c>
      <c r="F212" s="3" t="s">
        <v>476</v>
      </c>
      <c r="G212" s="269"/>
      <c r="H212" s="86"/>
    </row>
    <row r="213" spans="1:8">
      <c r="A213" s="543"/>
      <c r="B213" s="553"/>
      <c r="C213" s="579" t="s">
        <v>563</v>
      </c>
      <c r="D213" s="580"/>
      <c r="E213" s="108">
        <f>'3a1'!Q20</f>
        <v>0</v>
      </c>
      <c r="F213" s="3" t="s">
        <v>476</v>
      </c>
      <c r="G213" s="269"/>
      <c r="H213" s="86"/>
    </row>
    <row r="214" spans="1:8">
      <c r="A214" s="543"/>
      <c r="B214" s="553"/>
      <c r="C214" s="579" t="s">
        <v>564</v>
      </c>
      <c r="D214" s="580"/>
      <c r="E214" s="108">
        <f>'3a1'!Q21</f>
        <v>0</v>
      </c>
      <c r="F214" s="3" t="s">
        <v>476</v>
      </c>
      <c r="G214" s="269"/>
      <c r="H214" s="86"/>
    </row>
    <row r="215" spans="1:8">
      <c r="A215" s="543"/>
      <c r="B215" s="553"/>
      <c r="C215" s="579" t="s">
        <v>479</v>
      </c>
      <c r="D215" s="580"/>
      <c r="E215" s="108">
        <f>'3a1'!Q18</f>
        <v>0</v>
      </c>
      <c r="F215" s="3" t="s">
        <v>476</v>
      </c>
      <c r="G215" s="269"/>
      <c r="H215" s="86"/>
    </row>
    <row r="216" spans="1:8">
      <c r="A216" s="543"/>
      <c r="B216" s="553"/>
      <c r="C216" s="579" t="s">
        <v>565</v>
      </c>
      <c r="D216" s="580"/>
      <c r="E216" s="145">
        <f>IF(E215&gt;0,(E212+E213+E214)/E215,0)</f>
        <v>0</v>
      </c>
      <c r="G216" s="134"/>
      <c r="H216" s="86"/>
    </row>
    <row r="217" spans="1:8">
      <c r="A217" s="543"/>
      <c r="B217" s="553"/>
      <c r="C217" s="117" t="s">
        <v>530</v>
      </c>
      <c r="D217" s="151">
        <v>0.7</v>
      </c>
      <c r="E217" s="152"/>
      <c r="G217" s="134"/>
      <c r="H217" s="86"/>
    </row>
    <row r="218" spans="1:8" ht="15.75" thickBot="1">
      <c r="A218" s="544"/>
      <c r="B218" s="554"/>
      <c r="C218" s="572" t="s">
        <v>418</v>
      </c>
      <c r="D218" s="573"/>
      <c r="E218" s="89">
        <f>IF(E216&gt;=D217,4,2+2/D217*E216)</f>
        <v>2</v>
      </c>
      <c r="H218" s="86"/>
    </row>
    <row r="219" spans="1:8" ht="15.75" thickBot="1">
      <c r="C219" s="31"/>
      <c r="D219" s="31"/>
      <c r="H219" s="123"/>
    </row>
    <row r="220" spans="1:8">
      <c r="A220" s="542">
        <v>20</v>
      </c>
      <c r="B220" s="552"/>
      <c r="C220" s="577" t="s">
        <v>566</v>
      </c>
      <c r="D220" s="577"/>
      <c r="E220" s="107"/>
      <c r="H220" s="82"/>
    </row>
    <row r="221" spans="1:8" ht="30">
      <c r="A221" s="543"/>
      <c r="B221" s="553"/>
      <c r="C221" s="157"/>
      <c r="D221" s="126" t="s">
        <v>567</v>
      </c>
      <c r="E221" s="127" t="s">
        <v>568</v>
      </c>
      <c r="H221" s="86"/>
    </row>
    <row r="222" spans="1:8">
      <c r="A222" s="543"/>
      <c r="B222" s="553"/>
      <c r="C222" s="158"/>
      <c r="D222" s="129" t="s">
        <v>569</v>
      </c>
      <c r="E222" s="130" t="s">
        <v>570</v>
      </c>
      <c r="H222" s="86"/>
    </row>
    <row r="223" spans="1:8">
      <c r="A223" s="543"/>
      <c r="B223" s="553"/>
      <c r="C223" s="158"/>
      <c r="D223" s="129" t="s">
        <v>571</v>
      </c>
      <c r="E223" s="130" t="s">
        <v>568</v>
      </c>
      <c r="H223" s="86"/>
    </row>
    <row r="224" spans="1:8">
      <c r="A224" s="543"/>
      <c r="B224" s="553"/>
      <c r="C224" s="158"/>
      <c r="D224" s="129"/>
      <c r="E224" s="130"/>
      <c r="H224" s="86"/>
    </row>
    <row r="225" spans="1:8">
      <c r="A225" s="543"/>
      <c r="B225" s="553"/>
      <c r="C225" s="158"/>
      <c r="D225" s="129"/>
      <c r="E225" s="130"/>
      <c r="H225" s="86"/>
    </row>
    <row r="226" spans="1:8">
      <c r="A226" s="543"/>
      <c r="B226" s="553"/>
      <c r="C226" s="579" t="s">
        <v>572</v>
      </c>
      <c r="D226" s="580"/>
      <c r="E226" s="108">
        <f>'2a'!G11</f>
        <v>0</v>
      </c>
      <c r="F226" s="3" t="s">
        <v>476</v>
      </c>
      <c r="G226" s="269"/>
      <c r="H226" s="86"/>
    </row>
    <row r="227" spans="1:8" ht="63.75" customHeight="1">
      <c r="A227" s="543"/>
      <c r="B227" s="553"/>
      <c r="C227" s="579" t="s">
        <v>479</v>
      </c>
      <c r="D227" s="580"/>
      <c r="E227" s="108">
        <f>'3a1'!Q18</f>
        <v>0</v>
      </c>
      <c r="F227" s="3" t="s">
        <v>476</v>
      </c>
      <c r="G227" s="270"/>
      <c r="H227" s="86"/>
    </row>
    <row r="228" spans="1:8">
      <c r="A228" s="543"/>
      <c r="B228" s="553"/>
      <c r="C228" s="579" t="s">
        <v>573</v>
      </c>
      <c r="D228" s="580"/>
      <c r="E228" s="110">
        <f>IF(E227&gt;0,E226/E227,0)</f>
        <v>0</v>
      </c>
      <c r="G228" s="159"/>
      <c r="H228" s="86"/>
    </row>
    <row r="229" spans="1:8">
      <c r="A229" s="543"/>
      <c r="B229" s="553"/>
      <c r="C229" s="599" t="s">
        <v>574</v>
      </c>
      <c r="D229" s="599"/>
      <c r="E229" s="113">
        <f>IF(E228&gt;D232,0,IF(E228&gt;D231,-4/(D232-D231)*(E228-D231)+4,IF(E228&gt;=D230,4,4/D230*E228)))</f>
        <v>0</v>
      </c>
      <c r="G229" s="159"/>
      <c r="H229" s="86"/>
    </row>
    <row r="230" spans="1:8">
      <c r="A230" s="543"/>
      <c r="B230" s="553"/>
      <c r="C230" s="112" t="s">
        <v>555</v>
      </c>
      <c r="D230" s="112">
        <v>15</v>
      </c>
      <c r="E230" s="113"/>
      <c r="G230" s="159"/>
      <c r="H230" s="86"/>
    </row>
    <row r="231" spans="1:8">
      <c r="A231" s="543"/>
      <c r="B231" s="553"/>
      <c r="C231" s="112" t="s">
        <v>556</v>
      </c>
      <c r="D231" s="112">
        <v>25</v>
      </c>
      <c r="E231" s="113"/>
      <c r="G231" s="159"/>
      <c r="H231" s="86"/>
    </row>
    <row r="232" spans="1:8">
      <c r="A232" s="543"/>
      <c r="B232" s="553"/>
      <c r="C232" s="112" t="s">
        <v>575</v>
      </c>
      <c r="D232" s="112">
        <v>35</v>
      </c>
      <c r="E232" s="113"/>
      <c r="G232" s="159"/>
      <c r="H232" s="86"/>
    </row>
    <row r="233" spans="1:8">
      <c r="A233" s="543"/>
      <c r="B233" s="553"/>
      <c r="C233" s="599" t="s">
        <v>576</v>
      </c>
      <c r="D233" s="599"/>
      <c r="E233" s="113">
        <f>IF(E228&gt;D236,0,IF(E228&gt;D235,-4/(D236-D235)*(E228-D235)+4,IF(E228&gt;=D234,4,4/D234*E228)))</f>
        <v>0</v>
      </c>
      <c r="G233" s="159"/>
      <c r="H233" s="86"/>
    </row>
    <row r="234" spans="1:8">
      <c r="A234" s="543"/>
      <c r="B234" s="553"/>
      <c r="C234" s="117" t="s">
        <v>555</v>
      </c>
      <c r="D234" s="118">
        <v>25</v>
      </c>
      <c r="E234" s="160"/>
      <c r="G234" s="159"/>
      <c r="H234" s="86"/>
    </row>
    <row r="235" spans="1:8">
      <c r="A235" s="543"/>
      <c r="B235" s="553"/>
      <c r="C235" s="117" t="s">
        <v>556</v>
      </c>
      <c r="D235" s="118">
        <v>35</v>
      </c>
      <c r="E235" s="160"/>
      <c r="G235" s="159"/>
      <c r="H235" s="86"/>
    </row>
    <row r="236" spans="1:8">
      <c r="A236" s="543"/>
      <c r="B236" s="553"/>
      <c r="C236" s="117" t="s">
        <v>575</v>
      </c>
      <c r="D236" s="118">
        <v>50</v>
      </c>
      <c r="E236" s="160"/>
      <c r="G236" s="159"/>
      <c r="H236" s="86"/>
    </row>
    <row r="237" spans="1:8">
      <c r="A237" s="543"/>
      <c r="B237" s="553"/>
      <c r="C237" s="582" t="s">
        <v>577</v>
      </c>
      <c r="D237" s="600"/>
      <c r="E237" s="161" t="str">
        <f>E143</f>
        <v>Tinggi</v>
      </c>
      <c r="G237" s="159"/>
      <c r="H237" s="86"/>
    </row>
    <row r="238" spans="1:8" ht="15.75" thickBot="1">
      <c r="A238" s="543"/>
      <c r="B238" s="553"/>
      <c r="C238" s="572" t="s">
        <v>578</v>
      </c>
      <c r="D238" s="601"/>
      <c r="E238" s="602"/>
      <c r="G238" s="159"/>
      <c r="H238" s="86"/>
    </row>
    <row r="239" spans="1:8" ht="15.75" thickBot="1">
      <c r="A239" s="544"/>
      <c r="B239" s="554"/>
      <c r="C239" s="588" t="s">
        <v>418</v>
      </c>
      <c r="D239" s="589"/>
      <c r="E239" s="143">
        <f>IF(E237="Tinggi",IF(E221="Saintek",E229,E233),E160)</f>
        <v>0</v>
      </c>
      <c r="G239" s="111"/>
      <c r="H239" s="86"/>
    </row>
    <row r="240" spans="1:8" ht="15.75" thickBot="1">
      <c r="C240" s="31"/>
      <c r="D240" s="31"/>
      <c r="H240" s="123"/>
    </row>
    <row r="241" spans="1:8">
      <c r="A241" s="542">
        <v>21</v>
      </c>
      <c r="B241" s="552"/>
      <c r="C241" s="577" t="s">
        <v>579</v>
      </c>
      <c r="D241" s="577"/>
      <c r="E241" s="107"/>
      <c r="H241" s="82"/>
    </row>
    <row r="242" spans="1:8">
      <c r="A242" s="543"/>
      <c r="B242" s="553"/>
      <c r="C242" s="579" t="s">
        <v>580</v>
      </c>
      <c r="D242" s="580"/>
      <c r="E242" s="108" t="e">
        <f>'3a2'!N8</f>
        <v>#DIV/0!</v>
      </c>
      <c r="F242" s="3" t="s">
        <v>476</v>
      </c>
      <c r="G242" s="269"/>
      <c r="H242" s="86"/>
    </row>
    <row r="243" spans="1:8">
      <c r="A243" s="543"/>
      <c r="B243" s="553"/>
      <c r="C243" s="579" t="s">
        <v>581</v>
      </c>
      <c r="D243" s="580"/>
      <c r="E243" s="108" t="e">
        <f>'3a2'!N9</f>
        <v>#DIV/0!</v>
      </c>
      <c r="F243" s="3" t="s">
        <v>476</v>
      </c>
      <c r="G243" s="269"/>
      <c r="H243" s="86"/>
    </row>
    <row r="244" spans="1:8">
      <c r="A244" s="543"/>
      <c r="B244" s="553"/>
      <c r="C244" s="579" t="s">
        <v>582</v>
      </c>
      <c r="D244" s="580"/>
      <c r="E244" s="110" t="e">
        <f>(E242+E243)/2</f>
        <v>#DIV/0!</v>
      </c>
      <c r="G244" s="134"/>
      <c r="H244" s="86"/>
    </row>
    <row r="245" spans="1:8">
      <c r="A245" s="543"/>
      <c r="B245" s="553"/>
      <c r="C245" s="112" t="s">
        <v>555</v>
      </c>
      <c r="D245" s="112">
        <v>6</v>
      </c>
      <c r="E245" s="113"/>
      <c r="G245" s="159"/>
      <c r="H245" s="86"/>
    </row>
    <row r="246" spans="1:8">
      <c r="A246" s="543"/>
      <c r="B246" s="553"/>
      <c r="C246" s="112" t="s">
        <v>556</v>
      </c>
      <c r="D246" s="112">
        <v>10</v>
      </c>
      <c r="E246" s="113"/>
      <c r="G246" s="159"/>
      <c r="H246" s="86"/>
    </row>
    <row r="247" spans="1:8" ht="15.75" thickBot="1">
      <c r="A247" s="544"/>
      <c r="B247" s="554"/>
      <c r="C247" s="572" t="s">
        <v>418</v>
      </c>
      <c r="D247" s="573"/>
      <c r="E247" s="89" t="e">
        <f>IF(E244&gt;D246,0,IF(E244&gt;D245,-2/(D246-D245)*(E244-D245)+4,4))</f>
        <v>#DIV/0!</v>
      </c>
      <c r="H247" s="86"/>
    </row>
    <row r="248" spans="1:8" ht="15.75" thickBot="1">
      <c r="C248" s="31"/>
      <c r="D248" s="31"/>
      <c r="H248" s="123"/>
    </row>
    <row r="249" spans="1:8">
      <c r="A249" s="542">
        <v>22</v>
      </c>
      <c r="B249" s="552"/>
      <c r="C249" s="577" t="s">
        <v>583</v>
      </c>
      <c r="D249" s="577"/>
      <c r="E249" s="107"/>
      <c r="H249" s="82"/>
    </row>
    <row r="250" spans="1:8">
      <c r="A250" s="543"/>
      <c r="B250" s="553"/>
      <c r="C250" s="579" t="s">
        <v>584</v>
      </c>
      <c r="D250" s="580"/>
      <c r="E250" s="162">
        <f>'3a3'!N14</f>
        <v>0</v>
      </c>
      <c r="F250" s="3" t="s">
        <v>476</v>
      </c>
      <c r="G250" s="269"/>
      <c r="H250" s="86"/>
    </row>
    <row r="251" spans="1:8">
      <c r="A251" s="543"/>
      <c r="B251" s="553"/>
      <c r="C251" s="579" t="s">
        <v>585</v>
      </c>
      <c r="D251" s="580"/>
      <c r="E251" s="162">
        <f>'3a3'!N13</f>
        <v>0</v>
      </c>
      <c r="F251" s="3" t="s">
        <v>476</v>
      </c>
      <c r="G251" s="269"/>
      <c r="H251" s="86"/>
    </row>
    <row r="252" spans="1:8">
      <c r="A252" s="543"/>
      <c r="B252" s="553"/>
      <c r="C252" s="579" t="s">
        <v>586</v>
      </c>
      <c r="D252" s="580"/>
      <c r="E252" s="110">
        <f>E251</f>
        <v>0</v>
      </c>
      <c r="G252" s="134"/>
      <c r="H252" s="86"/>
    </row>
    <row r="253" spans="1:8">
      <c r="A253" s="543"/>
      <c r="B253" s="553"/>
      <c r="C253" s="112" t="s">
        <v>555</v>
      </c>
      <c r="D253" s="112">
        <v>6</v>
      </c>
      <c r="E253" s="113"/>
      <c r="G253" s="159"/>
      <c r="H253" s="86"/>
    </row>
    <row r="254" spans="1:8">
      <c r="A254" s="543"/>
      <c r="B254" s="553"/>
      <c r="C254" s="112" t="s">
        <v>556</v>
      </c>
      <c r="D254" s="112">
        <v>12</v>
      </c>
      <c r="E254" s="113"/>
      <c r="G254" s="159"/>
      <c r="H254" s="86"/>
    </row>
    <row r="255" spans="1:8">
      <c r="A255" s="543"/>
      <c r="B255" s="553"/>
      <c r="C255" s="112" t="s">
        <v>575</v>
      </c>
      <c r="D255" s="112">
        <v>16</v>
      </c>
      <c r="E255" s="113"/>
      <c r="G255" s="159"/>
      <c r="H255" s="86"/>
    </row>
    <row r="256" spans="1:8">
      <c r="A256" s="543"/>
      <c r="B256" s="553"/>
      <c r="C256" s="163" t="s">
        <v>587</v>
      </c>
      <c r="D256" s="112">
        <v>18</v>
      </c>
      <c r="E256" s="113"/>
      <c r="G256" s="159"/>
      <c r="H256" s="86"/>
    </row>
    <row r="257" spans="1:8" ht="15.75" thickBot="1">
      <c r="A257" s="544"/>
      <c r="B257" s="554"/>
      <c r="C257" s="572" t="s">
        <v>418</v>
      </c>
      <c r="D257" s="573"/>
      <c r="E257" s="89">
        <f>IF(E252&gt;D256,0,IF(E252&gt;=D255,-4/(D256-D255)*(E252-D255)+4,IF(E252&gt;=D254,4,IF(E252&gt;=D253,4/(D254-D253)*(E252-D253),0))))</f>
        <v>0</v>
      </c>
      <c r="H257" s="86"/>
    </row>
    <row r="258" spans="1:8" ht="15.75" thickBot="1">
      <c r="C258" s="31"/>
      <c r="D258" s="31"/>
      <c r="H258" s="123"/>
    </row>
    <row r="259" spans="1:8">
      <c r="A259" s="542">
        <v>23</v>
      </c>
      <c r="B259" s="552"/>
      <c r="C259" s="577" t="s">
        <v>588</v>
      </c>
      <c r="D259" s="577"/>
      <c r="E259" s="107"/>
      <c r="H259" s="82"/>
    </row>
    <row r="260" spans="1:8">
      <c r="A260" s="543"/>
      <c r="B260" s="553"/>
      <c r="C260" s="579" t="s">
        <v>589</v>
      </c>
      <c r="D260" s="580"/>
      <c r="E260" s="108">
        <f>'3a4'!B19</f>
        <v>0</v>
      </c>
      <c r="F260" s="3" t="s">
        <v>476</v>
      </c>
      <c r="G260" s="269"/>
      <c r="H260" s="86"/>
    </row>
    <row r="261" spans="1:8">
      <c r="A261" s="543"/>
      <c r="B261" s="553"/>
      <c r="C261" s="579" t="s">
        <v>590</v>
      </c>
      <c r="D261" s="580"/>
      <c r="E261" s="108">
        <f>'3a1'!Q16</f>
        <v>0</v>
      </c>
      <c r="F261" s="3" t="s">
        <v>476</v>
      </c>
      <c r="G261" s="269"/>
      <c r="H261" s="86"/>
    </row>
    <row r="262" spans="1:8">
      <c r="A262" s="543"/>
      <c r="B262" s="553"/>
      <c r="C262" s="579" t="s">
        <v>591</v>
      </c>
      <c r="D262" s="580"/>
      <c r="E262" s="145">
        <f>IF((E260+E261)&gt;0,E260/(E260+E261),0)</f>
        <v>0</v>
      </c>
      <c r="G262" s="134"/>
      <c r="H262" s="86"/>
    </row>
    <row r="263" spans="1:8">
      <c r="A263" s="543"/>
      <c r="B263" s="553"/>
      <c r="C263" s="112" t="s">
        <v>555</v>
      </c>
      <c r="D263" s="164">
        <v>0.1</v>
      </c>
      <c r="E263" s="113"/>
      <c r="G263" s="159"/>
      <c r="H263" s="86"/>
    </row>
    <row r="264" spans="1:8">
      <c r="A264" s="543"/>
      <c r="B264" s="553"/>
      <c r="C264" s="112" t="s">
        <v>556</v>
      </c>
      <c r="D264" s="164">
        <v>0.4</v>
      </c>
      <c r="E264" s="113"/>
      <c r="G264" s="159"/>
      <c r="H264" s="86"/>
    </row>
    <row r="265" spans="1:8" ht="15.75" thickBot="1">
      <c r="A265" s="544"/>
      <c r="B265" s="554"/>
      <c r="C265" s="572" t="s">
        <v>418</v>
      </c>
      <c r="D265" s="573"/>
      <c r="E265" s="89">
        <f>IF(E262&gt;D264,0,IF(E262&gt;D263,-4/(D264-D263)*(E262-D263)+4,4))</f>
        <v>4</v>
      </c>
      <c r="H265" s="86"/>
    </row>
    <row r="266" spans="1:8" ht="15.75" thickBot="1">
      <c r="C266" s="31"/>
      <c r="D266" s="31"/>
      <c r="H266" s="123"/>
    </row>
    <row r="267" spans="1:8">
      <c r="A267" s="590"/>
      <c r="B267" s="593"/>
      <c r="C267" s="596"/>
      <c r="D267" s="596"/>
      <c r="E267" s="153"/>
      <c r="H267" s="82"/>
    </row>
    <row r="268" spans="1:8">
      <c r="A268" s="591"/>
      <c r="B268" s="594"/>
      <c r="C268" s="568"/>
      <c r="D268" s="569"/>
      <c r="E268" s="154"/>
      <c r="G268" s="109"/>
      <c r="H268" s="86"/>
    </row>
    <row r="269" spans="1:8">
      <c r="A269" s="591"/>
      <c r="B269" s="594"/>
      <c r="C269" s="568"/>
      <c r="D269" s="569"/>
      <c r="E269" s="154"/>
      <c r="G269" s="109"/>
      <c r="H269" s="86"/>
    </row>
    <row r="270" spans="1:8">
      <c r="A270" s="591"/>
      <c r="B270" s="594"/>
      <c r="C270" s="568"/>
      <c r="D270" s="569"/>
      <c r="E270" s="155"/>
      <c r="G270" s="134"/>
      <c r="H270" s="86"/>
    </row>
    <row r="271" spans="1:8">
      <c r="A271" s="591"/>
      <c r="B271" s="594"/>
      <c r="C271" s="112"/>
      <c r="D271" s="164"/>
      <c r="E271" s="113"/>
      <c r="G271" s="159"/>
      <c r="H271" s="86"/>
    </row>
    <row r="272" spans="1:8" ht="15.75" thickBot="1">
      <c r="A272" s="592"/>
      <c r="B272" s="595"/>
      <c r="C272" s="597"/>
      <c r="D272" s="598"/>
      <c r="E272" s="156"/>
      <c r="H272" s="86"/>
    </row>
    <row r="273" spans="1:8" ht="15.75" thickBot="1">
      <c r="C273" s="31"/>
      <c r="D273" s="31"/>
      <c r="H273" s="123"/>
    </row>
    <row r="274" spans="1:8">
      <c r="A274" s="542">
        <v>24</v>
      </c>
      <c r="B274" s="552" t="s">
        <v>592</v>
      </c>
      <c r="C274" s="577" t="s">
        <v>593</v>
      </c>
      <c r="D274" s="577"/>
      <c r="E274" s="107"/>
      <c r="H274" s="82"/>
    </row>
    <row r="275" spans="1:8">
      <c r="A275" s="543"/>
      <c r="B275" s="553"/>
      <c r="C275" s="579" t="s">
        <v>1038</v>
      </c>
      <c r="D275" s="580"/>
      <c r="E275" s="108">
        <f>'3b1'!L12*3</f>
        <v>0</v>
      </c>
      <c r="F275" s="3" t="s">
        <v>476</v>
      </c>
      <c r="G275" s="269"/>
      <c r="H275" s="86"/>
    </row>
    <row r="276" spans="1:8">
      <c r="A276" s="543"/>
      <c r="B276" s="553"/>
      <c r="C276" s="579" t="s">
        <v>479</v>
      </c>
      <c r="D276" s="580"/>
      <c r="E276" s="108">
        <f>'3a1'!Q18</f>
        <v>0</v>
      </c>
      <c r="F276" s="3" t="s">
        <v>476</v>
      </c>
      <c r="G276" s="269"/>
      <c r="H276" s="86"/>
    </row>
    <row r="277" spans="1:8">
      <c r="A277" s="543"/>
      <c r="B277" s="553"/>
      <c r="C277" s="579" t="s">
        <v>594</v>
      </c>
      <c r="D277" s="580"/>
      <c r="E277" s="110">
        <f>IF(E276&gt;0,E275/E276,0)</f>
        <v>0</v>
      </c>
      <c r="G277" s="134"/>
      <c r="H277" s="86"/>
    </row>
    <row r="278" spans="1:8">
      <c r="A278" s="543"/>
      <c r="B278" s="553"/>
      <c r="C278" s="112" t="s">
        <v>530</v>
      </c>
      <c r="D278" s="165">
        <v>0.5</v>
      </c>
      <c r="E278" s="113"/>
      <c r="G278" s="159"/>
      <c r="H278" s="86"/>
    </row>
    <row r="279" spans="1:8" ht="15.75" thickBot="1">
      <c r="A279" s="544"/>
      <c r="B279" s="554"/>
      <c r="C279" s="572" t="s">
        <v>418</v>
      </c>
      <c r="D279" s="573"/>
      <c r="E279" s="89">
        <f>IF(E277&gt;=D278,4,2+2/D278*E277)</f>
        <v>2</v>
      </c>
      <c r="H279" s="86"/>
    </row>
    <row r="280" spans="1:8" ht="15.75" thickBot="1">
      <c r="C280" s="31"/>
      <c r="D280" s="31"/>
      <c r="H280" s="123"/>
    </row>
    <row r="281" spans="1:8">
      <c r="A281" s="542">
        <v>25</v>
      </c>
      <c r="B281" s="552"/>
      <c r="C281" s="577" t="s">
        <v>1017</v>
      </c>
      <c r="D281" s="577"/>
      <c r="E281" s="166"/>
      <c r="H281" s="82"/>
    </row>
    <row r="282" spans="1:8">
      <c r="A282" s="543"/>
      <c r="B282" s="553"/>
      <c r="C282" s="579" t="s">
        <v>1018</v>
      </c>
      <c r="D282" s="580"/>
      <c r="E282" s="108">
        <f>'3b2'!E8*3</f>
        <v>0</v>
      </c>
      <c r="F282" s="3" t="s">
        <v>476</v>
      </c>
      <c r="G282" s="269"/>
      <c r="H282" s="86"/>
    </row>
    <row r="283" spans="1:8">
      <c r="A283" s="543"/>
      <c r="B283" s="553"/>
      <c r="C283" s="579" t="s">
        <v>1019</v>
      </c>
      <c r="D283" s="580"/>
      <c r="E283" s="108">
        <f>'3b2'!E7*3</f>
        <v>0</v>
      </c>
      <c r="F283" s="3" t="s">
        <v>476</v>
      </c>
      <c r="G283" s="269"/>
      <c r="H283" s="86"/>
    </row>
    <row r="284" spans="1:8">
      <c r="A284" s="543"/>
      <c r="B284" s="553"/>
      <c r="C284" s="579" t="s">
        <v>1020</v>
      </c>
      <c r="D284" s="580"/>
      <c r="E284" s="108">
        <f>'3b2'!E6*3</f>
        <v>0</v>
      </c>
      <c r="F284" s="3" t="s">
        <v>476</v>
      </c>
      <c r="G284" s="269"/>
      <c r="H284" s="86"/>
    </row>
    <row r="285" spans="1:8">
      <c r="A285" s="543"/>
      <c r="B285" s="553"/>
      <c r="C285" s="579" t="s">
        <v>479</v>
      </c>
      <c r="D285" s="580"/>
      <c r="E285" s="108">
        <f>'3a1'!Q18</f>
        <v>0</v>
      </c>
      <c r="F285" s="3" t="s">
        <v>476</v>
      </c>
      <c r="G285" s="269"/>
      <c r="H285" s="86"/>
    </row>
    <row r="286" spans="1:8" ht="15" customHeight="1">
      <c r="A286" s="543"/>
      <c r="B286" s="553"/>
      <c r="C286" s="579" t="s">
        <v>1023</v>
      </c>
      <c r="D286" s="580"/>
      <c r="E286" s="110">
        <f>IF(E285&gt;0,E282/3/E285,0)</f>
        <v>0</v>
      </c>
      <c r="G286" s="111"/>
      <c r="H286" s="86"/>
    </row>
    <row r="287" spans="1:8" ht="15" customHeight="1">
      <c r="A287" s="543"/>
      <c r="B287" s="553"/>
      <c r="C287" s="579" t="s">
        <v>1024</v>
      </c>
      <c r="D287" s="580"/>
      <c r="E287" s="110">
        <f>IF(E285&gt;0,E283/3/E285,0)</f>
        <v>0</v>
      </c>
      <c r="G287" s="111"/>
      <c r="H287" s="86"/>
    </row>
    <row r="288" spans="1:8" ht="15" customHeight="1">
      <c r="A288" s="543"/>
      <c r="B288" s="553"/>
      <c r="C288" s="579" t="s">
        <v>1025</v>
      </c>
      <c r="D288" s="580"/>
      <c r="E288" s="110">
        <f>IF(E285&gt;0,E284/3/E285,0)</f>
        <v>0</v>
      </c>
      <c r="G288" s="111"/>
      <c r="H288" s="86"/>
    </row>
    <row r="289" spans="1:8">
      <c r="A289" s="543"/>
      <c r="B289" s="553"/>
      <c r="C289" s="271" t="s">
        <v>481</v>
      </c>
      <c r="D289" s="167">
        <v>0.05</v>
      </c>
      <c r="E289" s="113"/>
      <c r="G289" s="111"/>
      <c r="H289" s="86"/>
    </row>
    <row r="290" spans="1:8">
      <c r="A290" s="543"/>
      <c r="B290" s="553"/>
      <c r="C290" s="271" t="s">
        <v>482</v>
      </c>
      <c r="D290" s="167">
        <v>0.3</v>
      </c>
      <c r="E290" s="113"/>
      <c r="G290" s="111"/>
      <c r="H290" s="86"/>
    </row>
    <row r="291" spans="1:8">
      <c r="A291" s="543"/>
      <c r="B291" s="553"/>
      <c r="C291" s="271" t="s">
        <v>483</v>
      </c>
      <c r="D291" s="167">
        <v>1</v>
      </c>
      <c r="E291" s="113"/>
      <c r="G291" s="111"/>
      <c r="H291" s="86"/>
    </row>
    <row r="292" spans="1:8">
      <c r="A292" s="543"/>
      <c r="B292" s="553"/>
      <c r="C292" s="117"/>
      <c r="D292" s="118" t="s">
        <v>596</v>
      </c>
      <c r="E292" s="119" t="str">
        <f>IF(E286&gt;=D289,"YES","NO")</f>
        <v>NO</v>
      </c>
      <c r="G292" s="111"/>
      <c r="H292" s="86"/>
    </row>
    <row r="293" spans="1:8">
      <c r="A293" s="543"/>
      <c r="B293" s="553"/>
      <c r="C293" s="117"/>
      <c r="D293" s="118" t="s">
        <v>597</v>
      </c>
      <c r="E293" s="119" t="str">
        <f>IF(AND(E286&lt;D289,E287&gt;=D290),"YES","NO")</f>
        <v>NO</v>
      </c>
      <c r="G293" s="111"/>
      <c r="H293" s="86"/>
    </row>
    <row r="294" spans="1:8">
      <c r="A294" s="543"/>
      <c r="B294" s="553"/>
      <c r="C294" s="117"/>
      <c r="D294" s="118" t="s">
        <v>598</v>
      </c>
      <c r="E294" s="119" t="str">
        <f>IF(OR(AND(E286&gt;0,E286&lt;D289,E287=0),AND(E287&gt;0,E287&lt;D290,E286=0),AND(E286&gt;0,E286&lt;D289,E287&gt;0,E287&lt;D290)),"YES","NO")</f>
        <v>NO</v>
      </c>
      <c r="G294" s="111"/>
      <c r="H294" s="86"/>
    </row>
    <row r="295" spans="1:8">
      <c r="A295" s="543"/>
      <c r="B295" s="553"/>
      <c r="C295" s="117"/>
      <c r="D295" s="118" t="s">
        <v>599</v>
      </c>
      <c r="E295" s="119" t="str">
        <f>IF(AND(E286=0,E287=0,E288&gt;=D291),"YES","NO")</f>
        <v>NO</v>
      </c>
      <c r="G295" s="111"/>
      <c r="H295" s="86"/>
    </row>
    <row r="296" spans="1:8">
      <c r="A296" s="543"/>
      <c r="B296" s="553"/>
      <c r="C296" s="117"/>
      <c r="D296" s="118" t="s">
        <v>600</v>
      </c>
      <c r="E296" s="119" t="str">
        <f>IF(AND(E286=0,E287=0,E288&lt;D291),"YES","NO")</f>
        <v>YES</v>
      </c>
      <c r="G296" s="111"/>
      <c r="H296" s="86"/>
    </row>
    <row r="297" spans="1:8" ht="15.75" thickBot="1">
      <c r="A297" s="544"/>
      <c r="B297" s="554"/>
      <c r="C297" s="572" t="s">
        <v>418</v>
      </c>
      <c r="D297" s="573"/>
      <c r="E297" s="89">
        <f>IF(E292="YES",4,IF(E293="YES",3+E286/D289,IF(E294="YES",2+2*E286/D289+E287/D290-(E286*E287)/(D289*D290),IF(E295="YES",2,2*E288/D291))))</f>
        <v>0</v>
      </c>
      <c r="G297" s="114"/>
      <c r="H297" s="86"/>
    </row>
    <row r="298" spans="1:8" ht="15.75" thickBot="1">
      <c r="C298" s="31"/>
      <c r="D298" s="31"/>
      <c r="H298" s="123"/>
    </row>
    <row r="299" spans="1:8">
      <c r="A299" s="542">
        <v>26</v>
      </c>
      <c r="B299" s="552"/>
      <c r="C299" s="577" t="s">
        <v>1013</v>
      </c>
      <c r="D299" s="577"/>
      <c r="E299" s="166"/>
      <c r="H299" s="82"/>
    </row>
    <row r="300" spans="1:8">
      <c r="A300" s="543"/>
      <c r="B300" s="553"/>
      <c r="C300" s="579" t="s">
        <v>1014</v>
      </c>
      <c r="D300" s="580"/>
      <c r="E300" s="108">
        <f>'3b3'!E8*3</f>
        <v>0</v>
      </c>
      <c r="F300" s="3" t="s">
        <v>476</v>
      </c>
      <c r="G300" s="269"/>
      <c r="H300" s="86"/>
    </row>
    <row r="301" spans="1:8">
      <c r="A301" s="543"/>
      <c r="B301" s="553"/>
      <c r="C301" s="579" t="s">
        <v>1015</v>
      </c>
      <c r="D301" s="580"/>
      <c r="E301" s="108">
        <f>'3b3'!E7*3</f>
        <v>0</v>
      </c>
      <c r="F301" s="3" t="s">
        <v>476</v>
      </c>
      <c r="G301" s="269"/>
      <c r="H301" s="86"/>
    </row>
    <row r="302" spans="1:8">
      <c r="A302" s="543"/>
      <c r="B302" s="553"/>
      <c r="C302" s="579" t="s">
        <v>1016</v>
      </c>
      <c r="D302" s="580"/>
      <c r="E302" s="108">
        <f>'3b3'!E6*3</f>
        <v>0</v>
      </c>
      <c r="F302" s="3" t="s">
        <v>476</v>
      </c>
      <c r="G302" s="269"/>
      <c r="H302" s="86"/>
    </row>
    <row r="303" spans="1:8">
      <c r="A303" s="543"/>
      <c r="B303" s="553"/>
      <c r="C303" s="579" t="s">
        <v>479</v>
      </c>
      <c r="D303" s="580"/>
      <c r="E303" s="108">
        <f>'3a1'!Q18</f>
        <v>0</v>
      </c>
      <c r="F303" s="3" t="s">
        <v>476</v>
      </c>
      <c r="G303" s="269"/>
      <c r="H303" s="86"/>
    </row>
    <row r="304" spans="1:8" ht="15" customHeight="1">
      <c r="A304" s="543"/>
      <c r="B304" s="553"/>
      <c r="C304" s="579" t="s">
        <v>1023</v>
      </c>
      <c r="D304" s="580"/>
      <c r="E304" s="110">
        <f>IF(E303&gt;0,E300/3/E303,0)</f>
        <v>0</v>
      </c>
      <c r="G304" s="111"/>
      <c r="H304" s="86"/>
    </row>
    <row r="305" spans="1:8" ht="15" customHeight="1">
      <c r="A305" s="543"/>
      <c r="B305" s="553"/>
      <c r="C305" s="579" t="s">
        <v>1024</v>
      </c>
      <c r="D305" s="580"/>
      <c r="E305" s="110">
        <f>IF(E303&gt;0,E301/3/E303,0)</f>
        <v>0</v>
      </c>
      <c r="G305" s="111"/>
      <c r="H305" s="86"/>
    </row>
    <row r="306" spans="1:8" ht="15" customHeight="1">
      <c r="A306" s="543"/>
      <c r="B306" s="553"/>
      <c r="C306" s="579" t="s">
        <v>1025</v>
      </c>
      <c r="D306" s="580"/>
      <c r="E306" s="110">
        <f>IF(E303&gt;0,E302/3/E303,0)</f>
        <v>0</v>
      </c>
      <c r="G306" s="111"/>
      <c r="H306" s="86"/>
    </row>
    <row r="307" spans="1:8">
      <c r="A307" s="543"/>
      <c r="B307" s="553"/>
      <c r="C307" s="271" t="s">
        <v>481</v>
      </c>
      <c r="D307" s="167">
        <v>0.05</v>
      </c>
      <c r="E307" s="113"/>
      <c r="G307" s="111"/>
      <c r="H307" s="86"/>
    </row>
    <row r="308" spans="1:8">
      <c r="A308" s="543"/>
      <c r="B308" s="553"/>
      <c r="C308" s="271" t="s">
        <v>482</v>
      </c>
      <c r="D308" s="167">
        <v>0.3</v>
      </c>
      <c r="E308" s="113"/>
      <c r="G308" s="111"/>
      <c r="H308" s="86"/>
    </row>
    <row r="309" spans="1:8">
      <c r="A309" s="543"/>
      <c r="B309" s="553"/>
      <c r="C309" s="271" t="s">
        <v>483</v>
      </c>
      <c r="D309" s="167">
        <v>1</v>
      </c>
      <c r="E309" s="113"/>
      <c r="G309" s="111"/>
      <c r="H309" s="86"/>
    </row>
    <row r="310" spans="1:8">
      <c r="A310" s="543"/>
      <c r="B310" s="553"/>
      <c r="C310" s="117"/>
      <c r="D310" s="118" t="s">
        <v>596</v>
      </c>
      <c r="E310" s="119" t="str">
        <f>IF(E304&gt;=D307,"YES","NO")</f>
        <v>NO</v>
      </c>
      <c r="G310" s="111"/>
      <c r="H310" s="86"/>
    </row>
    <row r="311" spans="1:8">
      <c r="A311" s="543"/>
      <c r="B311" s="553"/>
      <c r="C311" s="117"/>
      <c r="D311" s="118" t="s">
        <v>597</v>
      </c>
      <c r="E311" s="119" t="str">
        <f>IF(AND(E304&lt;D307,E305&gt;=D308),"YES","NO")</f>
        <v>NO</v>
      </c>
      <c r="G311" s="111"/>
      <c r="H311" s="86"/>
    </row>
    <row r="312" spans="1:8">
      <c r="A312" s="543"/>
      <c r="B312" s="553"/>
      <c r="C312" s="117"/>
      <c r="D312" s="118" t="s">
        <v>598</v>
      </c>
      <c r="E312" s="119" t="str">
        <f>IF(OR(AND(E304&gt;0,E304&lt;D307,E305=0),AND(E305&gt;0,E305&lt;D308,E304=0),AND(E304&gt;0,E304&lt;D307,E305&gt;0,E305&lt;D308)),"YES","NO")</f>
        <v>NO</v>
      </c>
      <c r="G312" s="111"/>
      <c r="H312" s="86"/>
    </row>
    <row r="313" spans="1:8">
      <c r="A313" s="543"/>
      <c r="B313" s="553"/>
      <c r="C313" s="117"/>
      <c r="D313" s="118" t="s">
        <v>599</v>
      </c>
      <c r="E313" s="119" t="str">
        <f>IF(AND(E304=0,E305=0,E306&gt;=D309),"YES","NO")</f>
        <v>NO</v>
      </c>
      <c r="G313" s="111"/>
      <c r="H313" s="86"/>
    </row>
    <row r="314" spans="1:8">
      <c r="A314" s="543"/>
      <c r="B314" s="553"/>
      <c r="C314" s="117"/>
      <c r="D314" s="118" t="s">
        <v>600</v>
      </c>
      <c r="E314" s="119" t="str">
        <f>IF(AND(E304=0,E305=0,E306&lt;D309),"YES","NO")</f>
        <v>YES</v>
      </c>
      <c r="G314" s="111"/>
      <c r="H314" s="86"/>
    </row>
    <row r="315" spans="1:8" ht="15.75" thickBot="1">
      <c r="A315" s="544"/>
      <c r="B315" s="554"/>
      <c r="C315" s="572" t="s">
        <v>418</v>
      </c>
      <c r="D315" s="573"/>
      <c r="E315" s="89">
        <f>IF(E310="YES",4,IF(E311="YES",3+E304/D307,IF(E312="YES",2+2*E304/D307+E305/D308-(E304*E305)/(D307*D308),IF(E313="YES",2,2*E306/D309))))</f>
        <v>0</v>
      </c>
      <c r="G315" s="114"/>
      <c r="H315" s="86"/>
    </row>
    <row r="316" spans="1:8" ht="15.75" thickBot="1">
      <c r="C316" s="31"/>
      <c r="D316" s="31"/>
      <c r="H316" s="123"/>
    </row>
    <row r="317" spans="1:8">
      <c r="A317" s="542">
        <v>27</v>
      </c>
      <c r="B317" s="552"/>
      <c r="C317" s="577" t="s">
        <v>1026</v>
      </c>
      <c r="D317" s="577"/>
      <c r="E317" s="166"/>
      <c r="H317" s="82"/>
    </row>
    <row r="318" spans="1:8">
      <c r="A318" s="543"/>
      <c r="B318" s="553"/>
      <c r="C318" s="579" t="s">
        <v>603</v>
      </c>
      <c r="D318" s="580"/>
      <c r="E318" s="108">
        <f>'3b4-1'!F7*3</f>
        <v>0</v>
      </c>
      <c r="F318" s="3" t="s">
        <v>476</v>
      </c>
      <c r="G318" s="269"/>
      <c r="H318" s="86"/>
    </row>
    <row r="319" spans="1:8">
      <c r="A319" s="543"/>
      <c r="B319" s="553"/>
      <c r="C319" s="579" t="s">
        <v>604</v>
      </c>
      <c r="D319" s="580"/>
      <c r="E319" s="108">
        <f>'3b4-1'!F8*3</f>
        <v>0</v>
      </c>
      <c r="F319" s="3" t="s">
        <v>476</v>
      </c>
      <c r="G319" s="269"/>
      <c r="H319" s="86"/>
    </row>
    <row r="320" spans="1:8">
      <c r="A320" s="543"/>
      <c r="B320" s="553"/>
      <c r="C320" s="579" t="s">
        <v>605</v>
      </c>
      <c r="D320" s="580"/>
      <c r="E320" s="108">
        <f>'3b4-1'!F9*3</f>
        <v>0</v>
      </c>
      <c r="F320" s="3" t="s">
        <v>476</v>
      </c>
      <c r="G320" s="269"/>
      <c r="H320" s="86"/>
    </row>
    <row r="321" spans="1:8">
      <c r="A321" s="543"/>
      <c r="B321" s="553"/>
      <c r="C321" s="579" t="s">
        <v>606</v>
      </c>
      <c r="D321" s="580"/>
      <c r="E321" s="108">
        <f>'3b4-1'!F10*3</f>
        <v>0</v>
      </c>
      <c r="F321" s="3" t="s">
        <v>476</v>
      </c>
      <c r="G321" s="269"/>
      <c r="H321" s="86"/>
    </row>
    <row r="322" spans="1:8">
      <c r="A322" s="543"/>
      <c r="B322" s="553"/>
      <c r="C322" s="579" t="s">
        <v>607</v>
      </c>
      <c r="D322" s="580"/>
      <c r="E322" s="108">
        <f>'3b4-1'!F11*3</f>
        <v>0</v>
      </c>
      <c r="F322" s="3" t="s">
        <v>476</v>
      </c>
      <c r="G322" s="269"/>
      <c r="H322" s="86"/>
    </row>
    <row r="323" spans="1:8">
      <c r="A323" s="543"/>
      <c r="B323" s="553"/>
      <c r="C323" s="579" t="s">
        <v>608</v>
      </c>
      <c r="D323" s="580"/>
      <c r="E323" s="108">
        <f>'3b4-1'!F12*3</f>
        <v>0</v>
      </c>
      <c r="F323" s="3" t="s">
        <v>476</v>
      </c>
      <c r="G323" s="269"/>
      <c r="H323" s="86"/>
    </row>
    <row r="324" spans="1:8">
      <c r="A324" s="543"/>
      <c r="B324" s="553"/>
      <c r="C324" s="579" t="s">
        <v>609</v>
      </c>
      <c r="D324" s="580"/>
      <c r="E324" s="108">
        <f>'3b4-1'!F13*3</f>
        <v>0</v>
      </c>
      <c r="F324" s="3" t="s">
        <v>476</v>
      </c>
      <c r="G324" s="269"/>
      <c r="H324" s="86"/>
    </row>
    <row r="325" spans="1:8">
      <c r="A325" s="543"/>
      <c r="B325" s="553"/>
      <c r="C325" s="579" t="s">
        <v>610</v>
      </c>
      <c r="D325" s="580"/>
      <c r="E325" s="108">
        <f>'3b4-1'!F14*3</f>
        <v>0</v>
      </c>
      <c r="F325" s="3" t="s">
        <v>476</v>
      </c>
      <c r="G325" s="269"/>
      <c r="H325" s="86"/>
    </row>
    <row r="326" spans="1:8">
      <c r="A326" s="543"/>
      <c r="B326" s="553"/>
      <c r="C326" s="579" t="s">
        <v>611</v>
      </c>
      <c r="D326" s="580"/>
      <c r="E326" s="108">
        <f>'3b4-1'!F15*3</f>
        <v>0</v>
      </c>
      <c r="F326" s="3" t="s">
        <v>476</v>
      </c>
      <c r="G326" s="269"/>
      <c r="H326" s="86"/>
    </row>
    <row r="327" spans="1:8">
      <c r="A327" s="543"/>
      <c r="B327" s="553"/>
      <c r="C327" s="579" t="s">
        <v>612</v>
      </c>
      <c r="D327" s="580"/>
      <c r="E327" s="108">
        <f>'3b4-1'!F16*3</f>
        <v>0</v>
      </c>
      <c r="F327" s="3" t="s">
        <v>476</v>
      </c>
      <c r="G327" s="269"/>
      <c r="H327" s="86"/>
    </row>
    <row r="328" spans="1:8">
      <c r="A328" s="543"/>
      <c r="B328" s="553"/>
      <c r="C328" s="579" t="s">
        <v>479</v>
      </c>
      <c r="D328" s="580"/>
      <c r="E328" s="108">
        <f>'3a1'!Q18</f>
        <v>0</v>
      </c>
      <c r="F328" s="3" t="s">
        <v>476</v>
      </c>
      <c r="G328" s="269"/>
      <c r="H328" s="86"/>
    </row>
    <row r="329" spans="1:8" ht="15" customHeight="1">
      <c r="A329" s="543"/>
      <c r="B329" s="553"/>
      <c r="C329" s="579" t="s">
        <v>613</v>
      </c>
      <c r="D329" s="580"/>
      <c r="E329" s="110">
        <f>IF(E328&gt;0,(E321+E324+E327)/E328,0)</f>
        <v>0</v>
      </c>
      <c r="G329" s="111"/>
      <c r="H329" s="86"/>
    </row>
    <row r="330" spans="1:8" ht="15" customHeight="1">
      <c r="A330" s="543"/>
      <c r="B330" s="553"/>
      <c r="C330" s="579" t="s">
        <v>614</v>
      </c>
      <c r="D330" s="580"/>
      <c r="E330" s="110">
        <f>IF(E328&gt;0,(E319+E320+E323+E326)/E328,0)</f>
        <v>0</v>
      </c>
      <c r="G330" s="111"/>
      <c r="H330" s="86"/>
    </row>
    <row r="331" spans="1:8" ht="15" customHeight="1">
      <c r="A331" s="543"/>
      <c r="B331" s="553"/>
      <c r="C331" s="579" t="s">
        <v>615</v>
      </c>
      <c r="D331" s="580"/>
      <c r="E331" s="110">
        <f>IF(E328&gt;0,(E322+E325+E318)/E328,0)</f>
        <v>0</v>
      </c>
      <c r="G331" s="111"/>
      <c r="H331" s="86"/>
    </row>
    <row r="332" spans="1:8">
      <c r="A332" s="543"/>
      <c r="B332" s="553"/>
      <c r="C332" s="271" t="s">
        <v>481</v>
      </c>
      <c r="D332" s="167">
        <v>0.1</v>
      </c>
      <c r="E332" s="113"/>
      <c r="G332" s="111"/>
      <c r="H332" s="86"/>
    </row>
    <row r="333" spans="1:8">
      <c r="A333" s="543"/>
      <c r="B333" s="553"/>
      <c r="C333" s="271" t="s">
        <v>482</v>
      </c>
      <c r="D333" s="167">
        <v>1</v>
      </c>
      <c r="E333" s="113"/>
      <c r="G333" s="111"/>
      <c r="H333" s="86"/>
    </row>
    <row r="334" spans="1:8">
      <c r="A334" s="543"/>
      <c r="B334" s="553"/>
      <c r="C334" s="271" t="s">
        <v>483</v>
      </c>
      <c r="D334" s="167">
        <v>2</v>
      </c>
      <c r="E334" s="113"/>
      <c r="G334" s="111"/>
      <c r="H334" s="86"/>
    </row>
    <row r="335" spans="1:8">
      <c r="A335" s="543"/>
      <c r="B335" s="553"/>
      <c r="C335" s="117"/>
      <c r="D335" s="118" t="s">
        <v>596</v>
      </c>
      <c r="E335" s="119" t="str">
        <f>IF(E329&gt;=D332,"YES","NO")</f>
        <v>NO</v>
      </c>
      <c r="G335" s="111"/>
      <c r="H335" s="86"/>
    </row>
    <row r="336" spans="1:8">
      <c r="A336" s="543"/>
      <c r="B336" s="553"/>
      <c r="C336" s="117"/>
      <c r="D336" s="118" t="s">
        <v>597</v>
      </c>
      <c r="E336" s="119" t="str">
        <f>IF(AND(E329&lt;D332,E330&gt;=D333),"YES","NO")</f>
        <v>NO</v>
      </c>
      <c r="G336" s="111"/>
      <c r="H336" s="86"/>
    </row>
    <row r="337" spans="1:8">
      <c r="A337" s="543"/>
      <c r="B337" s="553"/>
      <c r="C337" s="117"/>
      <c r="D337" s="118" t="s">
        <v>598</v>
      </c>
      <c r="E337" s="119" t="str">
        <f>IF(OR(AND(E329&gt;0,E329&lt;D332,E330=0),AND(E330&gt;0,E330&lt;D333,E329=0),AND(E329&gt;0,E329&lt;D332,E330&gt;0,E330&lt;D333)),"YES","NO")</f>
        <v>NO</v>
      </c>
      <c r="G337" s="111"/>
      <c r="H337" s="86"/>
    </row>
    <row r="338" spans="1:8">
      <c r="A338" s="543"/>
      <c r="B338" s="553"/>
      <c r="C338" s="117"/>
      <c r="D338" s="118" t="s">
        <v>599</v>
      </c>
      <c r="E338" s="119" t="str">
        <f>IF(AND(E329=0,E330=0,E331&gt;=D334),"YES","NO")</f>
        <v>NO</v>
      </c>
      <c r="G338" s="111"/>
      <c r="H338" s="86"/>
    </row>
    <row r="339" spans="1:8">
      <c r="A339" s="543"/>
      <c r="B339" s="553"/>
      <c r="C339" s="117"/>
      <c r="D339" s="118" t="s">
        <v>600</v>
      </c>
      <c r="E339" s="119" t="str">
        <f>IF(AND(E329=0,E330=0,E331&lt;D334),"YES","NO")</f>
        <v>YES</v>
      </c>
      <c r="G339" s="111"/>
      <c r="H339" s="86"/>
    </row>
    <row r="340" spans="1:8" ht="15.75" thickBot="1">
      <c r="A340" s="544"/>
      <c r="B340" s="554"/>
      <c r="C340" s="572" t="s">
        <v>418</v>
      </c>
      <c r="D340" s="573"/>
      <c r="E340" s="89">
        <f>IF(E335="YES",4,IF(E336="YES",3+E329/D332,IF(E337="YES",2+2*E329/D332+E330/D333-(E329*E330)/(D332*D333),IF(E338="YES",2,2*E331/D334))))</f>
        <v>0</v>
      </c>
      <c r="G340" s="114"/>
      <c r="H340" s="86"/>
    </row>
    <row r="341" spans="1:8" ht="15.75" thickBot="1">
      <c r="C341" s="31"/>
      <c r="D341" s="31"/>
      <c r="H341" s="123"/>
    </row>
    <row r="342" spans="1:8">
      <c r="A342" s="542">
        <v>28</v>
      </c>
      <c r="B342" s="552"/>
      <c r="C342" s="577" t="s">
        <v>1012</v>
      </c>
      <c r="D342" s="577"/>
      <c r="E342" s="107"/>
      <c r="H342" s="82"/>
    </row>
    <row r="343" spans="1:8">
      <c r="A343" s="543"/>
      <c r="B343" s="553"/>
      <c r="C343" s="579" t="s">
        <v>617</v>
      </c>
      <c r="D343" s="580"/>
      <c r="E343" s="108">
        <f>'3b5'!J7*3</f>
        <v>0</v>
      </c>
      <c r="F343" s="3" t="s">
        <v>476</v>
      </c>
      <c r="G343" s="269"/>
      <c r="H343" s="86"/>
    </row>
    <row r="344" spans="1:8">
      <c r="A344" s="543"/>
      <c r="B344" s="553"/>
      <c r="C344" s="579" t="s">
        <v>479</v>
      </c>
      <c r="D344" s="580"/>
      <c r="E344" s="108">
        <f>'3a1'!Q18</f>
        <v>0</v>
      </c>
      <c r="F344" s="3" t="s">
        <v>476</v>
      </c>
      <c r="G344" s="269"/>
      <c r="H344" s="86"/>
    </row>
    <row r="345" spans="1:8" ht="15" customHeight="1">
      <c r="A345" s="543"/>
      <c r="B345" s="553"/>
      <c r="C345" s="579" t="s">
        <v>618</v>
      </c>
      <c r="D345" s="580"/>
      <c r="E345" s="110">
        <f>IF(E344&gt;0,E343/E344,0)</f>
        <v>0</v>
      </c>
      <c r="G345" s="109"/>
      <c r="H345" s="86"/>
    </row>
    <row r="346" spans="1:8">
      <c r="A346" s="543"/>
      <c r="B346" s="553"/>
      <c r="C346" s="117" t="s">
        <v>530</v>
      </c>
      <c r="D346" s="118">
        <v>0.5</v>
      </c>
      <c r="E346" s="168"/>
      <c r="G346" s="109"/>
      <c r="H346" s="86"/>
    </row>
    <row r="347" spans="1:8" ht="15.75" thickBot="1">
      <c r="A347" s="544"/>
      <c r="B347" s="554"/>
      <c r="C347" s="572" t="s">
        <v>418</v>
      </c>
      <c r="D347" s="573"/>
      <c r="E347" s="89">
        <f>IF(E345&gt;=D346,4,2+2/D346*E345)</f>
        <v>2</v>
      </c>
      <c r="G347" s="114"/>
      <c r="H347" s="86"/>
    </row>
    <row r="348" spans="1:8" ht="15.75" thickBot="1">
      <c r="C348" s="31"/>
      <c r="D348" s="31"/>
      <c r="H348" s="123"/>
    </row>
    <row r="349" spans="1:8">
      <c r="A349" s="590"/>
      <c r="B349" s="593"/>
      <c r="C349" s="596"/>
      <c r="D349" s="596"/>
      <c r="E349" s="153"/>
      <c r="H349" s="82"/>
    </row>
    <row r="350" spans="1:8">
      <c r="A350" s="591"/>
      <c r="B350" s="594"/>
      <c r="C350" s="568"/>
      <c r="D350" s="569"/>
      <c r="E350" s="154"/>
      <c r="G350" s="109"/>
      <c r="H350" s="86"/>
    </row>
    <row r="351" spans="1:8">
      <c r="A351" s="591"/>
      <c r="B351" s="594"/>
      <c r="C351" s="568"/>
      <c r="D351" s="569"/>
      <c r="E351" s="154"/>
      <c r="G351" s="109"/>
      <c r="H351" s="86"/>
    </row>
    <row r="352" spans="1:8">
      <c r="A352" s="591"/>
      <c r="B352" s="594"/>
      <c r="C352" s="568"/>
      <c r="D352" s="569"/>
      <c r="E352" s="169"/>
      <c r="G352" s="109"/>
      <c r="H352" s="86"/>
    </row>
    <row r="353" spans="1:8">
      <c r="A353" s="591"/>
      <c r="B353" s="594"/>
      <c r="C353" s="112"/>
      <c r="D353" s="167"/>
      <c r="E353" s="113"/>
      <c r="G353" s="111"/>
      <c r="H353" s="86"/>
    </row>
    <row r="354" spans="1:8" ht="15.75" thickBot="1">
      <c r="A354" s="592"/>
      <c r="B354" s="595"/>
      <c r="C354" s="597"/>
      <c r="D354" s="598"/>
      <c r="E354" s="156"/>
      <c r="G354" s="114"/>
      <c r="H354" s="86"/>
    </row>
    <row r="355" spans="1:8" ht="15.75" thickBot="1">
      <c r="C355" s="31"/>
      <c r="D355" s="31"/>
      <c r="H355" s="123"/>
    </row>
    <row r="356" spans="1:8">
      <c r="A356" s="542">
        <v>29</v>
      </c>
      <c r="B356" s="552"/>
      <c r="C356" s="577" t="s">
        <v>1027</v>
      </c>
      <c r="D356" s="577"/>
      <c r="E356" s="107"/>
      <c r="H356" s="82"/>
    </row>
    <row r="357" spans="1:8" ht="36.75" customHeight="1">
      <c r="A357" s="543"/>
      <c r="B357" s="553"/>
      <c r="C357" s="579" t="s">
        <v>620</v>
      </c>
      <c r="D357" s="580"/>
      <c r="E357" s="108">
        <f>'3b7-1'!J8*3</f>
        <v>0</v>
      </c>
      <c r="F357" s="3" t="s">
        <v>476</v>
      </c>
      <c r="G357" s="269"/>
      <c r="H357" s="86"/>
    </row>
    <row r="358" spans="1:8" ht="36.75" customHeight="1">
      <c r="A358" s="543"/>
      <c r="B358" s="553"/>
      <c r="C358" s="579" t="s">
        <v>621</v>
      </c>
      <c r="D358" s="580"/>
      <c r="E358" s="108">
        <f>'3b7-2'!K8*3</f>
        <v>0</v>
      </c>
      <c r="F358" s="3" t="s">
        <v>476</v>
      </c>
      <c r="G358" s="269"/>
      <c r="H358" s="86"/>
    </row>
    <row r="359" spans="1:8" ht="36.75" customHeight="1">
      <c r="A359" s="543"/>
      <c r="B359" s="553"/>
      <c r="C359" s="579" t="s">
        <v>622</v>
      </c>
      <c r="D359" s="580"/>
      <c r="E359" s="108">
        <f>'3b7-3'!L8*3</f>
        <v>0</v>
      </c>
      <c r="F359" s="3" t="s">
        <v>476</v>
      </c>
      <c r="G359" s="269"/>
      <c r="H359" s="86"/>
    </row>
    <row r="360" spans="1:8" ht="36.75" customHeight="1">
      <c r="A360" s="543"/>
      <c r="B360" s="553"/>
      <c r="C360" s="579" t="s">
        <v>623</v>
      </c>
      <c r="D360" s="580"/>
      <c r="E360" s="108">
        <f>'3b7-4'!K8*3</f>
        <v>0</v>
      </c>
      <c r="F360" s="3" t="s">
        <v>476</v>
      </c>
      <c r="G360" s="269"/>
      <c r="H360" s="86"/>
    </row>
    <row r="361" spans="1:8" ht="36.75" customHeight="1">
      <c r="A361" s="543"/>
      <c r="B361" s="553"/>
      <c r="C361" s="579" t="s">
        <v>479</v>
      </c>
      <c r="D361" s="580"/>
      <c r="E361" s="108">
        <f>'3a1'!Q18</f>
        <v>0</v>
      </c>
      <c r="F361" s="3" t="s">
        <v>476</v>
      </c>
      <c r="G361" s="269"/>
      <c r="H361" s="86"/>
    </row>
    <row r="362" spans="1:8" ht="36.75" customHeight="1">
      <c r="A362" s="543"/>
      <c r="B362" s="553"/>
      <c r="C362" s="579" t="s">
        <v>624</v>
      </c>
      <c r="D362" s="580"/>
      <c r="E362" s="110">
        <f>IF(E361&gt;0,(2*(E357+E358+E359)+E360)/E361,0)</f>
        <v>0</v>
      </c>
      <c r="G362" s="109"/>
      <c r="H362" s="86"/>
    </row>
    <row r="363" spans="1:8">
      <c r="A363" s="543"/>
      <c r="B363" s="553"/>
      <c r="C363" s="271" t="s">
        <v>482</v>
      </c>
      <c r="D363" s="167">
        <v>1</v>
      </c>
      <c r="E363" s="113"/>
      <c r="G363" s="111"/>
      <c r="H363" s="86"/>
    </row>
    <row r="364" spans="1:8" ht="15.75" thickBot="1">
      <c r="A364" s="544"/>
      <c r="B364" s="554"/>
      <c r="C364" s="572" t="s">
        <v>418</v>
      </c>
      <c r="D364" s="573"/>
      <c r="E364" s="89">
        <f>IF(E362&gt;=D363,4,2+2/D363*E362)</f>
        <v>2</v>
      </c>
      <c r="G364" s="114"/>
      <c r="H364" s="86"/>
    </row>
    <row r="365" spans="1:8" ht="15.75" thickBot="1">
      <c r="C365" s="31"/>
      <c r="D365" s="31"/>
      <c r="H365" s="123"/>
    </row>
    <row r="366" spans="1:8">
      <c r="A366" s="542">
        <v>30</v>
      </c>
      <c r="B366" s="552" t="s">
        <v>625</v>
      </c>
      <c r="C366" s="548" t="s">
        <v>626</v>
      </c>
      <c r="D366" s="549"/>
      <c r="E366" s="81"/>
      <c r="F366" s="3" t="str">
        <f>IF(OR(ISBLANK(E366),E366&gt;4),"Salah isi","judge")</f>
        <v>Salah isi</v>
      </c>
      <c r="H366" s="82"/>
    </row>
    <row r="367" spans="1:8">
      <c r="A367" s="543"/>
      <c r="B367" s="553"/>
      <c r="C367" s="579" t="s">
        <v>627</v>
      </c>
      <c r="D367" s="580"/>
      <c r="E367" s="170"/>
      <c r="H367" s="86"/>
    </row>
    <row r="368" spans="1:8" ht="30">
      <c r="A368" s="543"/>
      <c r="B368" s="553"/>
      <c r="C368" s="83">
        <v>4</v>
      </c>
      <c r="D368" s="99" t="s">
        <v>628</v>
      </c>
      <c r="E368" s="85"/>
      <c r="H368" s="86"/>
    </row>
    <row r="369" spans="1:8" ht="30">
      <c r="A369" s="543"/>
      <c r="B369" s="553"/>
      <c r="C369" s="83">
        <v>3</v>
      </c>
      <c r="D369" s="99" t="s">
        <v>629</v>
      </c>
      <c r="E369" s="85"/>
      <c r="H369" s="86"/>
    </row>
    <row r="370" spans="1:8" ht="30">
      <c r="A370" s="543"/>
      <c r="B370" s="553"/>
      <c r="C370" s="83">
        <v>2</v>
      </c>
      <c r="D370" s="99" t="s">
        <v>630</v>
      </c>
      <c r="E370" s="85"/>
      <c r="H370" s="86"/>
    </row>
    <row r="371" spans="1:8" ht="30">
      <c r="A371" s="543"/>
      <c r="B371" s="553"/>
      <c r="C371" s="83">
        <v>1</v>
      </c>
      <c r="D371" s="99" t="s">
        <v>631</v>
      </c>
      <c r="E371" s="85"/>
      <c r="H371" s="86"/>
    </row>
    <row r="372" spans="1:8">
      <c r="A372" s="543"/>
      <c r="B372" s="553"/>
      <c r="C372" s="83">
        <v>0</v>
      </c>
      <c r="D372" s="99" t="s">
        <v>632</v>
      </c>
      <c r="E372" s="88"/>
      <c r="H372" s="86"/>
    </row>
    <row r="373" spans="1:8" ht="15.75" thickBot="1">
      <c r="A373" s="544"/>
      <c r="B373" s="554"/>
      <c r="C373" s="550" t="s">
        <v>418</v>
      </c>
      <c r="D373" s="551"/>
      <c r="E373" s="89">
        <f>IF(F366="Salah isi",0,IF(E367&gt;=3.5,4,E366))</f>
        <v>0</v>
      </c>
      <c r="H373" s="86"/>
    </row>
    <row r="374" spans="1:8" ht="15.75" thickBot="1">
      <c r="A374" s="90"/>
      <c r="B374" s="90"/>
      <c r="C374" s="91"/>
      <c r="D374" s="91"/>
      <c r="E374" s="92"/>
      <c r="H374" s="86"/>
    </row>
    <row r="375" spans="1:8">
      <c r="A375" s="542">
        <v>31</v>
      </c>
      <c r="B375" s="552" t="s">
        <v>633</v>
      </c>
      <c r="C375" s="548" t="s">
        <v>634</v>
      </c>
      <c r="D375" s="561"/>
      <c r="E375" s="81"/>
      <c r="F375" s="3" t="str">
        <f>IF(OR(ISBLANK(E375),E375&gt;4),"Salah isi","judge")</f>
        <v>Salah isi</v>
      </c>
      <c r="H375" s="82"/>
    </row>
    <row r="376" spans="1:8" ht="45">
      <c r="A376" s="543"/>
      <c r="B376" s="553"/>
      <c r="C376" s="100">
        <v>4</v>
      </c>
      <c r="D376" s="101" t="s">
        <v>635</v>
      </c>
      <c r="E376" s="102"/>
      <c r="H376" s="86"/>
    </row>
    <row r="377" spans="1:8" ht="45">
      <c r="A377" s="543"/>
      <c r="B377" s="553"/>
      <c r="C377" s="100">
        <v>3</v>
      </c>
      <c r="D377" s="101" t="s">
        <v>636</v>
      </c>
      <c r="E377" s="102"/>
      <c r="H377" s="86"/>
    </row>
    <row r="378" spans="1:8" ht="45">
      <c r="A378" s="543"/>
      <c r="B378" s="553"/>
      <c r="C378" s="100">
        <v>2</v>
      </c>
      <c r="D378" s="101" t="s">
        <v>637</v>
      </c>
      <c r="E378" s="102"/>
      <c r="H378" s="86"/>
    </row>
    <row r="379" spans="1:8" ht="45">
      <c r="A379" s="543"/>
      <c r="B379" s="553"/>
      <c r="C379" s="100">
        <v>1</v>
      </c>
      <c r="D379" s="147" t="s">
        <v>638</v>
      </c>
      <c r="E379" s="102"/>
      <c r="H379" s="86"/>
    </row>
    <row r="380" spans="1:8" ht="30">
      <c r="A380" s="543"/>
      <c r="B380" s="553"/>
      <c r="C380" s="140">
        <v>0</v>
      </c>
      <c r="D380" s="141" t="s">
        <v>639</v>
      </c>
      <c r="E380" s="144"/>
      <c r="H380" s="86"/>
    </row>
    <row r="381" spans="1:8">
      <c r="A381" s="543"/>
      <c r="B381" s="553"/>
      <c r="C381" s="579" t="s">
        <v>548</v>
      </c>
      <c r="D381" s="580"/>
      <c r="E381" s="148"/>
      <c r="F381" s="3" t="str">
        <f>IF(OR(ISBLANK(E381),E381&gt;4),"Salah isi","judge")</f>
        <v>Salah isi</v>
      </c>
      <c r="H381" s="86"/>
    </row>
    <row r="382" spans="1:8" ht="30">
      <c r="A382" s="543"/>
      <c r="B382" s="553"/>
      <c r="C382" s="100">
        <v>4</v>
      </c>
      <c r="D382" s="101" t="s">
        <v>549</v>
      </c>
      <c r="E382" s="102"/>
      <c r="H382" s="86"/>
    </row>
    <row r="383" spans="1:8" ht="30">
      <c r="A383" s="543"/>
      <c r="B383" s="553"/>
      <c r="C383" s="100">
        <v>3</v>
      </c>
      <c r="D383" s="101" t="s">
        <v>550</v>
      </c>
      <c r="E383" s="102"/>
      <c r="H383" s="86"/>
    </row>
    <row r="384" spans="1:8" ht="30">
      <c r="A384" s="543"/>
      <c r="B384" s="553"/>
      <c r="C384" s="100">
        <v>2</v>
      </c>
      <c r="D384" s="101" t="s">
        <v>551</v>
      </c>
      <c r="E384" s="102"/>
      <c r="H384" s="86"/>
    </row>
    <row r="385" spans="1:8">
      <c r="A385" s="543"/>
      <c r="B385" s="553"/>
      <c r="C385" s="100">
        <v>1</v>
      </c>
      <c r="D385" s="147" t="s">
        <v>552</v>
      </c>
      <c r="E385" s="102"/>
      <c r="H385" s="86"/>
    </row>
    <row r="386" spans="1:8">
      <c r="A386" s="543"/>
      <c r="B386" s="553"/>
      <c r="C386" s="100">
        <v>0</v>
      </c>
      <c r="D386" s="101" t="s">
        <v>547</v>
      </c>
      <c r="E386" s="103"/>
      <c r="H386" s="86"/>
    </row>
    <row r="387" spans="1:8" ht="15.75" thickBot="1">
      <c r="A387" s="544"/>
      <c r="B387" s="554"/>
      <c r="C387" s="550" t="s">
        <v>457</v>
      </c>
      <c r="D387" s="551"/>
      <c r="E387" s="89">
        <f>IF(OR(F375="Salah isi",F381="Salah isi"),0,(E375+2*E381)/3)</f>
        <v>0</v>
      </c>
      <c r="H387" s="86"/>
    </row>
    <row r="388" spans="1:8" ht="15.75" thickBot="1">
      <c r="A388" s="90"/>
      <c r="B388" s="90"/>
      <c r="C388" s="91"/>
      <c r="D388" s="91"/>
      <c r="E388" s="92"/>
      <c r="H388" s="86"/>
    </row>
    <row r="389" spans="1:8">
      <c r="A389" s="542">
        <v>32</v>
      </c>
      <c r="B389" s="552" t="s">
        <v>640</v>
      </c>
      <c r="C389" s="577" t="s">
        <v>641</v>
      </c>
      <c r="D389" s="577"/>
      <c r="E389" s="166"/>
      <c r="H389" s="82"/>
    </row>
    <row r="390" spans="1:8">
      <c r="A390" s="543"/>
      <c r="B390" s="553"/>
      <c r="C390" s="579" t="s">
        <v>1039</v>
      </c>
      <c r="D390" s="580"/>
      <c r="E390" s="171"/>
      <c r="F390" s="3" t="s">
        <v>476</v>
      </c>
      <c r="H390" s="86"/>
    </row>
    <row r="391" spans="1:8">
      <c r="A391" s="543"/>
      <c r="B391" s="553"/>
      <c r="C391" s="579" t="s">
        <v>642</v>
      </c>
      <c r="D391" s="580"/>
      <c r="E391" s="108"/>
      <c r="F391" s="3" t="s">
        <v>476</v>
      </c>
      <c r="H391" s="86"/>
    </row>
    <row r="392" spans="1:8">
      <c r="A392" s="543"/>
      <c r="B392" s="553"/>
      <c r="C392" s="579" t="s">
        <v>1040</v>
      </c>
      <c r="D392" s="580"/>
      <c r="E392" s="172">
        <f>IF(E391&gt;0,E390/3/E391,0)</f>
        <v>0</v>
      </c>
      <c r="G392" s="134"/>
      <c r="H392" s="86"/>
    </row>
    <row r="393" spans="1:8">
      <c r="A393" s="543"/>
      <c r="B393" s="553"/>
      <c r="C393" s="117" t="s">
        <v>530</v>
      </c>
      <c r="D393" s="118">
        <v>20000000</v>
      </c>
      <c r="E393" s="173"/>
      <c r="G393" s="134"/>
      <c r="H393" s="86"/>
    </row>
    <row r="394" spans="1:8" ht="15.75" thickBot="1">
      <c r="A394" s="544"/>
      <c r="B394" s="554"/>
      <c r="C394" s="572" t="s">
        <v>418</v>
      </c>
      <c r="D394" s="573"/>
      <c r="E394" s="89">
        <f>IF(E392&gt;=D393,4,4/D393*E392)</f>
        <v>0</v>
      </c>
      <c r="H394" s="86"/>
    </row>
    <row r="395" spans="1:8" ht="15.75" thickBot="1">
      <c r="C395" s="31"/>
      <c r="D395" s="31"/>
      <c r="H395" s="31"/>
    </row>
    <row r="396" spans="1:8">
      <c r="A396" s="542">
        <v>33</v>
      </c>
      <c r="B396" s="574"/>
      <c r="C396" s="577" t="s">
        <v>643</v>
      </c>
      <c r="D396" s="577"/>
      <c r="E396" s="166"/>
      <c r="H396" s="82"/>
    </row>
    <row r="397" spans="1:8">
      <c r="A397" s="543"/>
      <c r="B397" s="575"/>
      <c r="C397" s="579" t="s">
        <v>1041</v>
      </c>
      <c r="D397" s="580"/>
      <c r="E397" s="171">
        <f>'4'!I13*3</f>
        <v>0</v>
      </c>
      <c r="F397" s="3" t="s">
        <v>476</v>
      </c>
      <c r="G397" s="269"/>
      <c r="H397" s="86"/>
    </row>
    <row r="398" spans="1:8" ht="14.25" customHeight="1">
      <c r="A398" s="543"/>
      <c r="B398" s="575"/>
      <c r="C398" s="579" t="s">
        <v>479</v>
      </c>
      <c r="D398" s="580"/>
      <c r="E398" s="108">
        <f>'3a1'!Q18</f>
        <v>0</v>
      </c>
      <c r="F398" s="3" t="s">
        <v>476</v>
      </c>
      <c r="G398" s="269"/>
      <c r="H398" s="86"/>
    </row>
    <row r="399" spans="1:8" ht="15" customHeight="1">
      <c r="A399" s="543"/>
      <c r="B399" s="575"/>
      <c r="C399" s="579" t="s">
        <v>1061</v>
      </c>
      <c r="D399" s="580"/>
      <c r="E399" s="172">
        <f>IF(E398&gt;0,E397/3/E398,0)</f>
        <v>0</v>
      </c>
      <c r="G399" s="134"/>
      <c r="H399" s="86"/>
    </row>
    <row r="400" spans="1:8">
      <c r="A400" s="543"/>
      <c r="B400" s="575"/>
      <c r="C400" s="117" t="s">
        <v>530</v>
      </c>
      <c r="D400" s="118">
        <v>10000000</v>
      </c>
      <c r="E400" s="173"/>
      <c r="G400" s="134"/>
      <c r="H400" s="86"/>
    </row>
    <row r="401" spans="1:8" ht="15.75" thickBot="1">
      <c r="A401" s="544"/>
      <c r="B401" s="576"/>
      <c r="C401" s="572" t="s">
        <v>418</v>
      </c>
      <c r="D401" s="573"/>
      <c r="E401" s="89">
        <f>IF(E399&gt;=D400,4,4/D400*E399)</f>
        <v>0</v>
      </c>
      <c r="H401" s="86"/>
    </row>
    <row r="402" spans="1:8" ht="15.75" thickBot="1">
      <c r="C402" s="31"/>
      <c r="D402" s="31"/>
      <c r="H402" s="31"/>
    </row>
    <row r="403" spans="1:8">
      <c r="A403" s="542">
        <v>34</v>
      </c>
      <c r="B403" s="574"/>
      <c r="C403" s="577" t="s">
        <v>644</v>
      </c>
      <c r="D403" s="577"/>
      <c r="E403" s="166"/>
      <c r="H403" s="82"/>
    </row>
    <row r="404" spans="1:8">
      <c r="A404" s="543"/>
      <c r="B404" s="575"/>
      <c r="C404" s="579" t="s">
        <v>1042</v>
      </c>
      <c r="D404" s="580"/>
      <c r="E404" s="171">
        <f>'4'!I14*3</f>
        <v>0</v>
      </c>
      <c r="F404" s="3" t="s">
        <v>476</v>
      </c>
      <c r="G404" s="269"/>
      <c r="H404" s="86"/>
    </row>
    <row r="405" spans="1:8">
      <c r="A405" s="543"/>
      <c r="B405" s="575"/>
      <c r="C405" s="579" t="s">
        <v>479</v>
      </c>
      <c r="D405" s="580"/>
      <c r="E405" s="108">
        <f>'3a1'!Q18</f>
        <v>0</v>
      </c>
      <c r="F405" s="3" t="s">
        <v>476</v>
      </c>
      <c r="G405" s="269"/>
      <c r="H405" s="86"/>
    </row>
    <row r="406" spans="1:8" ht="15" customHeight="1">
      <c r="A406" s="543"/>
      <c r="B406" s="575"/>
      <c r="C406" s="579" t="s">
        <v>1062</v>
      </c>
      <c r="D406" s="580"/>
      <c r="E406" s="172">
        <f>IF(E405&gt;0,E404/3/E405,0)</f>
        <v>0</v>
      </c>
      <c r="G406" s="134"/>
      <c r="H406" s="86"/>
    </row>
    <row r="407" spans="1:8">
      <c r="A407" s="543"/>
      <c r="B407" s="575"/>
      <c r="C407" s="117" t="s">
        <v>530</v>
      </c>
      <c r="D407" s="118">
        <v>5000000</v>
      </c>
      <c r="E407" s="173"/>
      <c r="G407" s="134"/>
      <c r="H407" s="86"/>
    </row>
    <row r="408" spans="1:8" ht="15.75" thickBot="1">
      <c r="A408" s="544"/>
      <c r="B408" s="576"/>
      <c r="C408" s="572" t="s">
        <v>418</v>
      </c>
      <c r="D408" s="573"/>
      <c r="E408" s="89">
        <f>IF(E406&gt;=D407,4,4/D407*E406)</f>
        <v>0</v>
      </c>
      <c r="H408" s="86"/>
    </row>
    <row r="409" spans="1:8" ht="15.75" thickBot="1">
      <c r="C409" s="31"/>
      <c r="D409" s="31"/>
      <c r="H409" s="31"/>
    </row>
    <row r="410" spans="1:8">
      <c r="A410" s="542">
        <v>35</v>
      </c>
      <c r="B410" s="552"/>
      <c r="C410" s="548" t="s">
        <v>645</v>
      </c>
      <c r="D410" s="549"/>
      <c r="E410" s="81"/>
      <c r="F410" s="3" t="str">
        <f>IF(OR(ISBLANK(E410),E410&gt;4),"Salah isi","judge")</f>
        <v>Salah isi</v>
      </c>
      <c r="H410" s="82"/>
    </row>
    <row r="411" spans="1:8">
      <c r="A411" s="543"/>
      <c r="B411" s="553"/>
      <c r="C411" s="579" t="s">
        <v>646</v>
      </c>
      <c r="D411" s="580"/>
      <c r="E411" s="170"/>
      <c r="H411" s="86"/>
    </row>
    <row r="412" spans="1:8" ht="60">
      <c r="A412" s="543"/>
      <c r="B412" s="553"/>
      <c r="C412" s="83">
        <v>4</v>
      </c>
      <c r="D412" s="174" t="s">
        <v>647</v>
      </c>
      <c r="E412" s="85"/>
      <c r="H412" s="86"/>
    </row>
    <row r="413" spans="1:8" ht="45">
      <c r="A413" s="543"/>
      <c r="B413" s="553"/>
      <c r="C413" s="83">
        <v>3</v>
      </c>
      <c r="D413" s="99" t="s">
        <v>648</v>
      </c>
      <c r="E413" s="85"/>
      <c r="H413" s="86"/>
    </row>
    <row r="414" spans="1:8" ht="60">
      <c r="A414" s="543"/>
      <c r="B414" s="553"/>
      <c r="C414" s="83">
        <v>2</v>
      </c>
      <c r="D414" s="99" t="s">
        <v>649</v>
      </c>
      <c r="E414" s="85"/>
      <c r="H414" s="86"/>
    </row>
    <row r="415" spans="1:8" ht="30">
      <c r="A415" s="543"/>
      <c r="B415" s="553"/>
      <c r="C415" s="83">
        <v>1</v>
      </c>
      <c r="D415" s="99" t="s">
        <v>650</v>
      </c>
      <c r="E415" s="85"/>
      <c r="H415" s="86"/>
    </row>
    <row r="416" spans="1:8">
      <c r="A416" s="543"/>
      <c r="B416" s="553"/>
      <c r="C416" s="83">
        <v>0</v>
      </c>
      <c r="D416" s="99" t="s">
        <v>651</v>
      </c>
      <c r="E416" s="88"/>
      <c r="H416" s="86"/>
    </row>
    <row r="417" spans="1:8" ht="15.75" thickBot="1">
      <c r="A417" s="544"/>
      <c r="B417" s="554"/>
      <c r="C417" s="550" t="s">
        <v>418</v>
      </c>
      <c r="D417" s="551"/>
      <c r="E417" s="89">
        <f>IF(F410="Salah isi",0,IF(E411&gt;=3.5,4,E410))</f>
        <v>0</v>
      </c>
      <c r="H417" s="86"/>
    </row>
    <row r="418" spans="1:8" ht="15.75" thickBot="1">
      <c r="A418" s="90"/>
      <c r="B418" s="90"/>
      <c r="C418" s="91"/>
      <c r="D418" s="91"/>
      <c r="E418" s="92"/>
      <c r="H418" s="86"/>
    </row>
    <row r="419" spans="1:8">
      <c r="A419" s="542">
        <v>36</v>
      </c>
      <c r="B419" s="552"/>
      <c r="C419" s="548" t="s">
        <v>652</v>
      </c>
      <c r="D419" s="549"/>
      <c r="E419" s="81"/>
      <c r="F419" s="3" t="str">
        <f>IF(OR(ISBLANK(E419),E419&gt;4),"Salah isi","judge")</f>
        <v>Salah isi</v>
      </c>
      <c r="H419" s="82"/>
    </row>
    <row r="420" spans="1:8" ht="45">
      <c r="A420" s="543"/>
      <c r="B420" s="553"/>
      <c r="C420" s="83">
        <v>4</v>
      </c>
      <c r="D420" s="99" t="s">
        <v>1043</v>
      </c>
      <c r="E420" s="85"/>
      <c r="H420" s="86"/>
    </row>
    <row r="421" spans="1:8" ht="30">
      <c r="A421" s="543"/>
      <c r="B421" s="553"/>
      <c r="C421" s="83">
        <v>3</v>
      </c>
      <c r="D421" s="99" t="s">
        <v>1044</v>
      </c>
      <c r="E421" s="85"/>
      <c r="H421" s="86"/>
    </row>
    <row r="422" spans="1:8" ht="30">
      <c r="A422" s="543"/>
      <c r="B422" s="553"/>
      <c r="C422" s="83">
        <v>2</v>
      </c>
      <c r="D422" s="99" t="s">
        <v>653</v>
      </c>
      <c r="E422" s="85"/>
      <c r="H422" s="86"/>
    </row>
    <row r="423" spans="1:8" ht="30">
      <c r="A423" s="543"/>
      <c r="B423" s="553"/>
      <c r="C423" s="83">
        <v>1</v>
      </c>
      <c r="D423" s="99" t="s">
        <v>654</v>
      </c>
      <c r="E423" s="85"/>
      <c r="H423" s="86"/>
    </row>
    <row r="424" spans="1:8">
      <c r="A424" s="543"/>
      <c r="B424" s="553"/>
      <c r="C424" s="83">
        <v>0</v>
      </c>
      <c r="D424" s="99" t="s">
        <v>655</v>
      </c>
      <c r="E424" s="88"/>
      <c r="H424" s="86"/>
    </row>
    <row r="425" spans="1:8" ht="15.75" thickBot="1">
      <c r="A425" s="544"/>
      <c r="B425" s="554"/>
      <c r="C425" s="550" t="s">
        <v>418</v>
      </c>
      <c r="D425" s="551"/>
      <c r="E425" s="89">
        <f>IF(F419="Salah isi",0,E419)</f>
        <v>0</v>
      </c>
      <c r="H425" s="86"/>
    </row>
    <row r="426" spans="1:8" ht="15.75" thickBot="1">
      <c r="A426" s="90"/>
      <c r="B426" s="90"/>
      <c r="C426" s="91"/>
      <c r="D426" s="91"/>
      <c r="E426" s="92"/>
      <c r="H426" s="86"/>
    </row>
    <row r="427" spans="1:8">
      <c r="A427" s="542">
        <v>37</v>
      </c>
      <c r="B427" s="552" t="s">
        <v>656</v>
      </c>
      <c r="C427" s="548" t="s">
        <v>657</v>
      </c>
      <c r="D427" s="549"/>
      <c r="E427" s="81"/>
      <c r="F427" s="3" t="str">
        <f>IF(OR(ISBLANK(E427),E427&gt;4),"Salah isi","judge")</f>
        <v>Salah isi</v>
      </c>
      <c r="H427" s="82"/>
    </row>
    <row r="428" spans="1:8" ht="45">
      <c r="A428" s="543"/>
      <c r="B428" s="553"/>
      <c r="C428" s="83">
        <v>4</v>
      </c>
      <c r="D428" s="99" t="s">
        <v>658</v>
      </c>
      <c r="E428" s="85"/>
      <c r="H428" s="86"/>
    </row>
    <row r="429" spans="1:8" ht="30">
      <c r="A429" s="543"/>
      <c r="B429" s="553"/>
      <c r="C429" s="83">
        <v>3</v>
      </c>
      <c r="D429" s="99" t="s">
        <v>659</v>
      </c>
      <c r="E429" s="85"/>
      <c r="H429" s="86"/>
    </row>
    <row r="430" spans="1:8" ht="45">
      <c r="A430" s="543"/>
      <c r="B430" s="553"/>
      <c r="C430" s="83">
        <v>2</v>
      </c>
      <c r="D430" s="99" t="s">
        <v>660</v>
      </c>
      <c r="E430" s="85"/>
      <c r="H430" s="86"/>
    </row>
    <row r="431" spans="1:8" ht="30">
      <c r="A431" s="543"/>
      <c r="B431" s="553"/>
      <c r="C431" s="83">
        <v>1</v>
      </c>
      <c r="D431" s="99" t="s">
        <v>661</v>
      </c>
      <c r="E431" s="85"/>
      <c r="H431" s="86"/>
    </row>
    <row r="432" spans="1:8">
      <c r="A432" s="543"/>
      <c r="B432" s="553"/>
      <c r="C432" s="83">
        <v>0</v>
      </c>
      <c r="D432" s="99" t="s">
        <v>662</v>
      </c>
      <c r="E432" s="88"/>
      <c r="H432" s="86"/>
    </row>
    <row r="433" spans="1:8" ht="15.75" thickBot="1">
      <c r="A433" s="544"/>
      <c r="B433" s="554"/>
      <c r="C433" s="550" t="s">
        <v>418</v>
      </c>
      <c r="D433" s="551"/>
      <c r="E433" s="89">
        <f>IF(F427="Salah isi",0,E427)</f>
        <v>0</v>
      </c>
      <c r="H433" s="86"/>
    </row>
    <row r="434" spans="1:8" ht="15.75" thickBot="1">
      <c r="A434" s="90"/>
      <c r="B434" s="90"/>
      <c r="C434" s="91"/>
      <c r="D434" s="91"/>
      <c r="E434" s="92"/>
      <c r="H434" s="86"/>
    </row>
    <row r="435" spans="1:8">
      <c r="A435" s="542">
        <v>38</v>
      </c>
      <c r="B435" s="552" t="s">
        <v>663</v>
      </c>
      <c r="C435" s="548" t="s">
        <v>664</v>
      </c>
      <c r="D435" s="561"/>
      <c r="E435" s="81"/>
      <c r="F435" s="3" t="str">
        <f>IF(OR(ISBLANK(E435),E435&gt;4),"Salah isi","judge")</f>
        <v>Salah isi</v>
      </c>
      <c r="H435" s="82"/>
    </row>
    <row r="436" spans="1:8" ht="60">
      <c r="A436" s="543"/>
      <c r="B436" s="553"/>
      <c r="C436" s="100">
        <v>4</v>
      </c>
      <c r="D436" s="175" t="s">
        <v>665</v>
      </c>
      <c r="E436" s="102"/>
      <c r="H436" s="86"/>
    </row>
    <row r="437" spans="1:8" ht="30">
      <c r="A437" s="543"/>
      <c r="B437" s="553"/>
      <c r="C437" s="100">
        <v>3</v>
      </c>
      <c r="D437" s="175" t="s">
        <v>666</v>
      </c>
      <c r="E437" s="102"/>
      <c r="H437" s="86"/>
    </row>
    <row r="438" spans="1:8">
      <c r="A438" s="543"/>
      <c r="B438" s="553"/>
      <c r="C438" s="100">
        <v>2</v>
      </c>
      <c r="D438" s="175" t="s">
        <v>667</v>
      </c>
      <c r="E438" s="102"/>
      <c r="H438" s="86"/>
    </row>
    <row r="439" spans="1:8" ht="30">
      <c r="A439" s="543"/>
      <c r="B439" s="553"/>
      <c r="C439" s="100">
        <v>1</v>
      </c>
      <c r="D439" s="175" t="s">
        <v>668</v>
      </c>
      <c r="E439" s="102"/>
      <c r="H439" s="86"/>
    </row>
    <row r="440" spans="1:8">
      <c r="A440" s="543"/>
      <c r="B440" s="553"/>
      <c r="C440" s="100">
        <v>0</v>
      </c>
      <c r="D440" s="175" t="s">
        <v>669</v>
      </c>
      <c r="E440" s="103"/>
      <c r="H440" s="86"/>
    </row>
    <row r="441" spans="1:8">
      <c r="A441" s="543"/>
      <c r="B441" s="553"/>
      <c r="C441" s="557" t="s">
        <v>670</v>
      </c>
      <c r="D441" s="558"/>
      <c r="E441" s="104"/>
      <c r="F441" s="3" t="str">
        <f>IF(OR(ISBLANK(E441),E441&gt;4),"Salah isi","judge")</f>
        <v>Salah isi</v>
      </c>
      <c r="H441" s="86"/>
    </row>
    <row r="442" spans="1:8" ht="60">
      <c r="A442" s="543"/>
      <c r="B442" s="553"/>
      <c r="C442" s="100">
        <v>4</v>
      </c>
      <c r="D442" s="101" t="s">
        <v>671</v>
      </c>
      <c r="E442" s="102"/>
      <c r="F442" s="96"/>
      <c r="H442" s="86"/>
    </row>
    <row r="443" spans="1:8" ht="45">
      <c r="A443" s="543"/>
      <c r="B443" s="553"/>
      <c r="C443" s="100">
        <v>3</v>
      </c>
      <c r="D443" s="101" t="s">
        <v>672</v>
      </c>
      <c r="E443" s="102"/>
      <c r="F443" s="96"/>
      <c r="H443" s="86"/>
    </row>
    <row r="444" spans="1:8">
      <c r="A444" s="543"/>
      <c r="B444" s="553"/>
      <c r="C444" s="100">
        <v>2</v>
      </c>
      <c r="D444" s="101" t="s">
        <v>673</v>
      </c>
      <c r="E444" s="102"/>
      <c r="F444" s="96"/>
      <c r="H444" s="86"/>
    </row>
    <row r="445" spans="1:8">
      <c r="A445" s="543"/>
      <c r="B445" s="553"/>
      <c r="C445" s="100">
        <v>1</v>
      </c>
      <c r="D445" s="101" t="s">
        <v>674</v>
      </c>
      <c r="E445" s="102"/>
      <c r="F445" s="96"/>
      <c r="H445" s="86"/>
    </row>
    <row r="446" spans="1:8" ht="30">
      <c r="A446" s="543"/>
      <c r="B446" s="553"/>
      <c r="C446" s="100">
        <v>0</v>
      </c>
      <c r="D446" s="101" t="s">
        <v>675</v>
      </c>
      <c r="E446" s="103"/>
      <c r="F446" s="96"/>
      <c r="H446" s="86"/>
    </row>
    <row r="447" spans="1:8">
      <c r="A447" s="543"/>
      <c r="B447" s="553"/>
      <c r="C447" s="579" t="s">
        <v>676</v>
      </c>
      <c r="D447" s="558"/>
      <c r="E447" s="104"/>
      <c r="F447" s="3" t="str">
        <f>IF(OR(E447&lt;1,E447&gt;4),"Salah isi","judge")</f>
        <v>Salah isi</v>
      </c>
      <c r="H447" s="86"/>
    </row>
    <row r="448" spans="1:8" ht="75">
      <c r="A448" s="543"/>
      <c r="B448" s="553"/>
      <c r="C448" s="100">
        <v>4</v>
      </c>
      <c r="D448" s="101" t="s">
        <v>677</v>
      </c>
      <c r="E448" s="102"/>
      <c r="F448" s="96"/>
      <c r="H448" s="86"/>
    </row>
    <row r="449" spans="1:8" ht="45">
      <c r="A449" s="543"/>
      <c r="B449" s="553"/>
      <c r="C449" s="100">
        <v>3</v>
      </c>
      <c r="D449" s="101" t="s">
        <v>678</v>
      </c>
      <c r="E449" s="102"/>
      <c r="F449" s="96"/>
      <c r="H449" s="86"/>
    </row>
    <row r="450" spans="1:8" ht="30">
      <c r="A450" s="543"/>
      <c r="B450" s="553"/>
      <c r="C450" s="100">
        <v>2</v>
      </c>
      <c r="D450" s="101" t="s">
        <v>679</v>
      </c>
      <c r="E450" s="102"/>
      <c r="F450" s="96"/>
      <c r="H450" s="86"/>
    </row>
    <row r="451" spans="1:8">
      <c r="A451" s="543"/>
      <c r="B451" s="553"/>
      <c r="C451" s="100">
        <v>1</v>
      </c>
      <c r="D451" s="101" t="s">
        <v>680</v>
      </c>
      <c r="E451" s="102"/>
      <c r="H451" s="86"/>
    </row>
    <row r="452" spans="1:8">
      <c r="A452" s="543"/>
      <c r="B452" s="553"/>
      <c r="C452" s="100">
        <v>0</v>
      </c>
      <c r="D452" s="101" t="s">
        <v>456</v>
      </c>
      <c r="E452" s="103"/>
      <c r="H452" s="86"/>
    </row>
    <row r="453" spans="1:8" ht="15.75" thickBot="1">
      <c r="A453" s="544"/>
      <c r="B453" s="554"/>
      <c r="C453" s="550" t="s">
        <v>681</v>
      </c>
      <c r="D453" s="559"/>
      <c r="E453" s="89">
        <f>IF(OR(F435="Salah isi",F441="Salah isi",F447="Salah isi"),0,(E435+2*E441+2*E447)/5)</f>
        <v>0</v>
      </c>
      <c r="H453" s="86"/>
    </row>
    <row r="454" spans="1:8" ht="15.75" thickBot="1">
      <c r="A454" s="90"/>
      <c r="B454" s="90"/>
      <c r="C454" s="91"/>
      <c r="D454" s="91"/>
      <c r="E454" s="92"/>
      <c r="H454" s="86"/>
    </row>
    <row r="455" spans="1:8">
      <c r="A455" s="542">
        <v>39</v>
      </c>
      <c r="B455" s="552" t="s">
        <v>682</v>
      </c>
      <c r="C455" s="548" t="s">
        <v>683</v>
      </c>
      <c r="D455" s="549"/>
      <c r="E455" s="81"/>
      <c r="F455" s="3" t="str">
        <f>IF(OR(E455&lt;1,E455&gt;4),"Salah isi","judge")</f>
        <v>Salah isi</v>
      </c>
      <c r="H455" s="82"/>
    </row>
    <row r="456" spans="1:8" ht="45">
      <c r="A456" s="543"/>
      <c r="B456" s="553"/>
      <c r="C456" s="83">
        <v>4</v>
      </c>
      <c r="D456" s="99" t="s">
        <v>684</v>
      </c>
      <c r="E456" s="85"/>
      <c r="H456" s="86"/>
    </row>
    <row r="457" spans="1:8" ht="45">
      <c r="A457" s="543"/>
      <c r="B457" s="553"/>
      <c r="C457" s="83">
        <v>3</v>
      </c>
      <c r="D457" s="99" t="s">
        <v>685</v>
      </c>
      <c r="E457" s="85"/>
      <c r="H457" s="86"/>
    </row>
    <row r="458" spans="1:8" ht="30">
      <c r="A458" s="543"/>
      <c r="B458" s="553"/>
      <c r="C458" s="83">
        <v>2</v>
      </c>
      <c r="D458" s="99" t="s">
        <v>686</v>
      </c>
      <c r="E458" s="85"/>
      <c r="H458" s="86"/>
    </row>
    <row r="459" spans="1:8">
      <c r="A459" s="543"/>
      <c r="B459" s="553"/>
      <c r="C459" s="83">
        <v>1</v>
      </c>
      <c r="D459" s="99" t="s">
        <v>687</v>
      </c>
      <c r="E459" s="85"/>
      <c r="H459" s="86"/>
    </row>
    <row r="460" spans="1:8">
      <c r="A460" s="543"/>
      <c r="B460" s="553"/>
      <c r="C460" s="83">
        <v>0</v>
      </c>
      <c r="D460" s="99" t="s">
        <v>456</v>
      </c>
      <c r="E460" s="88"/>
      <c r="H460" s="86"/>
    </row>
    <row r="461" spans="1:8" ht="15.75" thickBot="1">
      <c r="A461" s="544"/>
      <c r="B461" s="554"/>
      <c r="C461" s="550" t="s">
        <v>418</v>
      </c>
      <c r="D461" s="551"/>
      <c r="E461" s="89">
        <f>IF(F455="Salah isi",0,E455)</f>
        <v>0</v>
      </c>
      <c r="H461" s="86"/>
    </row>
    <row r="462" spans="1:8" ht="15.75" thickBot="1">
      <c r="A462" s="90"/>
      <c r="B462" s="90"/>
      <c r="C462" s="91"/>
      <c r="D462" s="91"/>
      <c r="E462" s="92"/>
      <c r="H462" s="86"/>
    </row>
    <row r="463" spans="1:8">
      <c r="A463" s="542">
        <v>40</v>
      </c>
      <c r="B463" s="552" t="s">
        <v>688</v>
      </c>
      <c r="C463" s="548" t="s">
        <v>689</v>
      </c>
      <c r="D463" s="561"/>
      <c r="E463" s="81"/>
      <c r="F463" s="3" t="str">
        <f>IF(OR(ISBLANK(E463),E463&gt;4),"Salah isi","judge")</f>
        <v>Salah isi</v>
      </c>
      <c r="H463" s="82"/>
    </row>
    <row r="464" spans="1:8" ht="60">
      <c r="A464" s="543"/>
      <c r="B464" s="553"/>
      <c r="C464" s="100">
        <v>4</v>
      </c>
      <c r="D464" s="176" t="s">
        <v>690</v>
      </c>
      <c r="E464" s="102"/>
      <c r="H464" s="86"/>
    </row>
    <row r="465" spans="1:8" ht="45">
      <c r="A465" s="543"/>
      <c r="B465" s="553"/>
      <c r="C465" s="100">
        <v>3</v>
      </c>
      <c r="D465" s="175" t="s">
        <v>691</v>
      </c>
      <c r="E465" s="102"/>
      <c r="H465" s="86"/>
    </row>
    <row r="466" spans="1:8" ht="45">
      <c r="A466" s="543"/>
      <c r="B466" s="553"/>
      <c r="C466" s="100">
        <v>2</v>
      </c>
      <c r="D466" s="175" t="s">
        <v>692</v>
      </c>
      <c r="E466" s="102"/>
      <c r="H466" s="86"/>
    </row>
    <row r="467" spans="1:8" ht="45">
      <c r="A467" s="543"/>
      <c r="B467" s="553"/>
      <c r="C467" s="100">
        <v>1</v>
      </c>
      <c r="D467" s="175" t="s">
        <v>693</v>
      </c>
      <c r="E467" s="102"/>
      <c r="H467" s="86"/>
    </row>
    <row r="468" spans="1:8">
      <c r="A468" s="543"/>
      <c r="B468" s="553"/>
      <c r="C468" s="100">
        <v>0</v>
      </c>
      <c r="D468" s="175" t="s">
        <v>694</v>
      </c>
      <c r="E468" s="103"/>
      <c r="H468" s="86"/>
    </row>
    <row r="469" spans="1:8" ht="30.75" customHeight="1">
      <c r="A469" s="543"/>
      <c r="B469" s="553"/>
      <c r="C469" s="579" t="s">
        <v>695</v>
      </c>
      <c r="D469" s="558"/>
      <c r="E469" s="104"/>
      <c r="F469" s="3" t="str">
        <f>IF(OR(ISBLANK(E469),E469&gt;4),"Salah isi","judge")</f>
        <v>Salah isi</v>
      </c>
      <c r="H469" s="86"/>
    </row>
    <row r="470" spans="1:8" ht="45">
      <c r="A470" s="543"/>
      <c r="B470" s="553"/>
      <c r="C470" s="100">
        <v>4</v>
      </c>
      <c r="D470" s="177" t="s">
        <v>696</v>
      </c>
      <c r="E470" s="102"/>
      <c r="F470" s="96"/>
      <c r="H470" s="86"/>
    </row>
    <row r="471" spans="1:8" ht="30">
      <c r="A471" s="543"/>
      <c r="B471" s="553"/>
      <c r="C471" s="100">
        <v>3</v>
      </c>
      <c r="D471" s="101" t="s">
        <v>697</v>
      </c>
      <c r="E471" s="102"/>
      <c r="F471" s="96"/>
      <c r="H471" s="86"/>
    </row>
    <row r="472" spans="1:8" ht="30">
      <c r="A472" s="543"/>
      <c r="B472" s="553"/>
      <c r="C472" s="100">
        <v>2</v>
      </c>
      <c r="D472" s="101" t="s">
        <v>698</v>
      </c>
      <c r="E472" s="102"/>
      <c r="F472" s="96"/>
      <c r="H472" s="86"/>
    </row>
    <row r="473" spans="1:8" ht="30">
      <c r="A473" s="543"/>
      <c r="B473" s="553"/>
      <c r="C473" s="100">
        <v>1</v>
      </c>
      <c r="D473" s="101" t="s">
        <v>699</v>
      </c>
      <c r="E473" s="102"/>
      <c r="H473" s="86"/>
    </row>
    <row r="474" spans="1:8">
      <c r="A474" s="543"/>
      <c r="B474" s="553"/>
      <c r="C474" s="100">
        <v>0</v>
      </c>
      <c r="D474" s="101" t="s">
        <v>700</v>
      </c>
      <c r="E474" s="103"/>
      <c r="H474" s="86"/>
    </row>
    <row r="475" spans="1:8" ht="15.75" thickBot="1">
      <c r="A475" s="544"/>
      <c r="B475" s="554"/>
      <c r="C475" s="550" t="s">
        <v>457</v>
      </c>
      <c r="D475" s="559"/>
      <c r="E475" s="89">
        <f>IF(OR(F463="Salah isi",F469="Salah isi"),0,(E463+2*E469)/3)</f>
        <v>0</v>
      </c>
      <c r="H475" s="86"/>
    </row>
    <row r="476" spans="1:8" ht="15.75" thickBot="1">
      <c r="A476" s="90"/>
      <c r="B476" s="90"/>
      <c r="C476" s="91"/>
      <c r="D476" s="91"/>
      <c r="E476" s="92"/>
      <c r="H476" s="86"/>
    </row>
    <row r="477" spans="1:8" ht="30.75" customHeight="1">
      <c r="A477" s="542">
        <v>41</v>
      </c>
      <c r="B477" s="552" t="s">
        <v>701</v>
      </c>
      <c r="C477" s="548" t="s">
        <v>702</v>
      </c>
      <c r="D477" s="561"/>
      <c r="E477" s="81"/>
      <c r="F477" s="3" t="str">
        <f>IF(OR(ISBLANK(E477),E477&gt;4),"Salah isi","judge")</f>
        <v>Salah isi</v>
      </c>
      <c r="H477" s="82"/>
    </row>
    <row r="478" spans="1:8" ht="45">
      <c r="A478" s="543"/>
      <c r="B478" s="553"/>
      <c r="C478" s="100">
        <v>4</v>
      </c>
      <c r="D478" s="176" t="s">
        <v>703</v>
      </c>
      <c r="E478" s="102"/>
      <c r="H478" s="86"/>
    </row>
    <row r="479" spans="1:8" ht="45">
      <c r="A479" s="543"/>
      <c r="B479" s="553"/>
      <c r="C479" s="100">
        <v>3</v>
      </c>
      <c r="D479" s="175" t="s">
        <v>704</v>
      </c>
      <c r="E479" s="102"/>
      <c r="H479" s="86"/>
    </row>
    <row r="480" spans="1:8" ht="30">
      <c r="A480" s="543"/>
      <c r="B480" s="553"/>
      <c r="C480" s="100">
        <v>2</v>
      </c>
      <c r="D480" s="175" t="s">
        <v>705</v>
      </c>
      <c r="E480" s="102"/>
      <c r="H480" s="86"/>
    </row>
    <row r="481" spans="1:8" ht="30">
      <c r="A481" s="543"/>
      <c r="B481" s="553"/>
      <c r="C481" s="100">
        <v>1</v>
      </c>
      <c r="D481" s="175" t="s">
        <v>706</v>
      </c>
      <c r="E481" s="102"/>
      <c r="H481" s="86"/>
    </row>
    <row r="482" spans="1:8" ht="30">
      <c r="A482" s="543"/>
      <c r="B482" s="553"/>
      <c r="C482" s="100">
        <v>0</v>
      </c>
      <c r="D482" s="175" t="s">
        <v>707</v>
      </c>
      <c r="E482" s="103"/>
      <c r="H482" s="86"/>
    </row>
    <row r="483" spans="1:8">
      <c r="A483" s="543"/>
      <c r="B483" s="553"/>
      <c r="C483" s="579" t="s">
        <v>708</v>
      </c>
      <c r="D483" s="558"/>
      <c r="E483" s="104"/>
      <c r="F483" s="3" t="str">
        <f>IF(OR(ISBLANK(E483),E483&gt;4),"Salah isi","judge")</f>
        <v>Salah isi</v>
      </c>
      <c r="H483" s="86"/>
    </row>
    <row r="484" spans="1:8" ht="60">
      <c r="A484" s="543"/>
      <c r="B484" s="553"/>
      <c r="C484" s="100">
        <v>4</v>
      </c>
      <c r="D484" s="177" t="s">
        <v>709</v>
      </c>
      <c r="E484" s="102"/>
      <c r="F484" s="96"/>
      <c r="H484" s="86"/>
    </row>
    <row r="485" spans="1:8" ht="60">
      <c r="A485" s="543"/>
      <c r="B485" s="553"/>
      <c r="C485" s="100">
        <v>3</v>
      </c>
      <c r="D485" s="101" t="s">
        <v>710</v>
      </c>
      <c r="E485" s="102"/>
      <c r="F485" s="96"/>
      <c r="H485" s="86"/>
    </row>
    <row r="486" spans="1:8" ht="45">
      <c r="A486" s="543"/>
      <c r="B486" s="553"/>
      <c r="C486" s="100">
        <v>2</v>
      </c>
      <c r="D486" s="101" t="s">
        <v>711</v>
      </c>
      <c r="E486" s="102"/>
      <c r="F486" s="96"/>
      <c r="H486" s="86"/>
    </row>
    <row r="487" spans="1:8" ht="30">
      <c r="A487" s="543"/>
      <c r="B487" s="553"/>
      <c r="C487" s="100">
        <v>1</v>
      </c>
      <c r="D487" s="101" t="s">
        <v>712</v>
      </c>
      <c r="E487" s="102"/>
      <c r="H487" s="86"/>
    </row>
    <row r="488" spans="1:8" ht="30">
      <c r="A488" s="543"/>
      <c r="B488" s="553"/>
      <c r="C488" s="100">
        <v>0</v>
      </c>
      <c r="D488" s="101" t="s">
        <v>713</v>
      </c>
      <c r="E488" s="103"/>
      <c r="H488" s="86"/>
    </row>
    <row r="489" spans="1:8">
      <c r="A489" s="543"/>
      <c r="B489" s="553"/>
      <c r="C489" s="610" t="s">
        <v>714</v>
      </c>
      <c r="D489" s="611"/>
      <c r="E489" s="104"/>
      <c r="F489" s="3" t="str">
        <f>IF(OR(E489&lt;2,AND(E489&gt;2,E489&lt;4),E489&gt;4),"Salah isi","judge")</f>
        <v>Salah isi</v>
      </c>
      <c r="H489" s="86"/>
    </row>
    <row r="490" spans="1:8" ht="45">
      <c r="A490" s="543"/>
      <c r="B490" s="553"/>
      <c r="C490" s="178">
        <v>4</v>
      </c>
      <c r="D490" s="177" t="s">
        <v>715</v>
      </c>
      <c r="E490" s="179"/>
      <c r="F490" s="96"/>
      <c r="H490" s="86"/>
    </row>
    <row r="491" spans="1:8">
      <c r="A491" s="543"/>
      <c r="B491" s="553"/>
      <c r="C491" s="178">
        <v>3</v>
      </c>
      <c r="D491" s="101" t="s">
        <v>716</v>
      </c>
      <c r="E491" s="179"/>
      <c r="F491" s="96"/>
      <c r="H491" s="86"/>
    </row>
    <row r="492" spans="1:8" ht="45">
      <c r="A492" s="543"/>
      <c r="B492" s="553"/>
      <c r="C492" s="178">
        <v>2</v>
      </c>
      <c r="D492" s="101" t="s">
        <v>717</v>
      </c>
      <c r="E492" s="179"/>
      <c r="F492" s="96"/>
      <c r="H492" s="86"/>
    </row>
    <row r="493" spans="1:8">
      <c r="A493" s="543"/>
      <c r="B493" s="553"/>
      <c r="C493" s="178">
        <v>1</v>
      </c>
      <c r="D493" s="608" t="s">
        <v>463</v>
      </c>
      <c r="E493" s="606"/>
      <c r="H493" s="86"/>
    </row>
    <row r="494" spans="1:8">
      <c r="A494" s="543"/>
      <c r="B494" s="553"/>
      <c r="C494" s="178">
        <v>0</v>
      </c>
      <c r="D494" s="609"/>
      <c r="E494" s="607"/>
      <c r="H494" s="86"/>
    </row>
    <row r="495" spans="1:8">
      <c r="A495" s="543"/>
      <c r="B495" s="553"/>
      <c r="C495" s="579" t="s">
        <v>718</v>
      </c>
      <c r="D495" s="558"/>
      <c r="E495" s="104"/>
      <c r="F495" s="3" t="str">
        <f>IF(OR(E495&lt;2,AND(E495&gt;2,E495&lt;4),E495&gt;4),"Salah isi","judge")</f>
        <v>Salah isi</v>
      </c>
      <c r="H495" s="86"/>
    </row>
    <row r="496" spans="1:8" ht="30">
      <c r="A496" s="543"/>
      <c r="B496" s="553"/>
      <c r="C496" s="100">
        <v>4</v>
      </c>
      <c r="D496" s="177" t="s">
        <v>719</v>
      </c>
      <c r="E496" s="102"/>
      <c r="F496" s="96"/>
      <c r="H496" s="86"/>
    </row>
    <row r="497" spans="1:8">
      <c r="A497" s="543"/>
      <c r="B497" s="553"/>
      <c r="C497" s="100">
        <v>3</v>
      </c>
      <c r="D497" s="101" t="s">
        <v>716</v>
      </c>
      <c r="E497" s="102"/>
      <c r="F497" s="96"/>
      <c r="H497" s="86"/>
    </row>
    <row r="498" spans="1:8" ht="45">
      <c r="A498" s="543"/>
      <c r="B498" s="553"/>
      <c r="C498" s="100">
        <v>2</v>
      </c>
      <c r="D498" s="101" t="s">
        <v>720</v>
      </c>
      <c r="E498" s="102"/>
      <c r="F498" s="96"/>
      <c r="H498" s="86"/>
    </row>
    <row r="499" spans="1:8">
      <c r="A499" s="543"/>
      <c r="B499" s="553"/>
      <c r="C499" s="100">
        <v>1</v>
      </c>
      <c r="D499" s="608" t="s">
        <v>463</v>
      </c>
      <c r="E499" s="555"/>
      <c r="H499" s="86"/>
    </row>
    <row r="500" spans="1:8">
      <c r="A500" s="543"/>
      <c r="B500" s="553"/>
      <c r="C500" s="100">
        <v>0</v>
      </c>
      <c r="D500" s="609"/>
      <c r="E500" s="556"/>
      <c r="H500" s="86"/>
    </row>
    <row r="501" spans="1:8">
      <c r="A501" s="543"/>
      <c r="B501" s="553"/>
      <c r="C501" s="579" t="s">
        <v>721</v>
      </c>
      <c r="D501" s="558"/>
      <c r="E501" s="104"/>
      <c r="F501" s="3" t="str">
        <f>IF(OR(ISBLANK(E501),E501&gt;4),"Salah isi","judge")</f>
        <v>Salah isi</v>
      </c>
      <c r="H501" s="86"/>
    </row>
    <row r="502" spans="1:8" ht="45">
      <c r="A502" s="543"/>
      <c r="B502" s="553"/>
      <c r="C502" s="100">
        <v>4</v>
      </c>
      <c r="D502" s="101" t="s">
        <v>722</v>
      </c>
      <c r="E502" s="102"/>
      <c r="F502" s="96"/>
      <c r="H502" s="86"/>
    </row>
    <row r="503" spans="1:8" ht="45">
      <c r="A503" s="543"/>
      <c r="B503" s="553"/>
      <c r="C503" s="100">
        <v>3</v>
      </c>
      <c r="D503" s="101" t="s">
        <v>723</v>
      </c>
      <c r="E503" s="102"/>
      <c r="F503" s="96"/>
      <c r="H503" s="86"/>
    </row>
    <row r="504" spans="1:8" ht="45">
      <c r="A504" s="543"/>
      <c r="B504" s="553"/>
      <c r="C504" s="100">
        <v>2</v>
      </c>
      <c r="D504" s="101" t="s">
        <v>724</v>
      </c>
      <c r="E504" s="102"/>
      <c r="F504" s="96"/>
      <c r="H504" s="86"/>
    </row>
    <row r="505" spans="1:8" ht="30">
      <c r="A505" s="543"/>
      <c r="B505" s="553"/>
      <c r="C505" s="100">
        <v>1</v>
      </c>
      <c r="D505" s="101" t="s">
        <v>725</v>
      </c>
      <c r="E505" s="102"/>
      <c r="H505" s="86"/>
    </row>
    <row r="506" spans="1:8" ht="30">
      <c r="A506" s="543"/>
      <c r="B506" s="553"/>
      <c r="C506" s="100">
        <v>0</v>
      </c>
      <c r="D506" s="101" t="s">
        <v>726</v>
      </c>
      <c r="E506" s="103"/>
      <c r="H506" s="86"/>
    </row>
    <row r="507" spans="1:8" ht="15.75" thickBot="1">
      <c r="A507" s="544"/>
      <c r="B507" s="554"/>
      <c r="C507" s="550" t="s">
        <v>727</v>
      </c>
      <c r="D507" s="559"/>
      <c r="E507" s="89">
        <f>IF(OR(F477="Salah isi",F489="Salah isi",F501="Salah isi",F483="Salah Isi",F495="Salah Isi"),0,(E477+2*E483+2*E489+2*E495+2*E501)/9)</f>
        <v>0</v>
      </c>
      <c r="H507" s="86"/>
    </row>
    <row r="508" spans="1:8" ht="15.75" thickBot="1">
      <c r="A508" s="90"/>
      <c r="B508" s="90"/>
      <c r="C508" s="91"/>
      <c r="D508" s="91"/>
      <c r="E508" s="92"/>
      <c r="H508" s="86"/>
    </row>
    <row r="509" spans="1:8">
      <c r="A509" s="542">
        <v>42</v>
      </c>
      <c r="B509" s="603"/>
      <c r="C509" s="577" t="s">
        <v>728</v>
      </c>
      <c r="D509" s="577"/>
      <c r="E509" s="166"/>
      <c r="H509" s="82"/>
    </row>
    <row r="510" spans="1:8">
      <c r="A510" s="543"/>
      <c r="B510" s="604"/>
      <c r="C510" s="579" t="s">
        <v>729</v>
      </c>
      <c r="D510" s="580"/>
      <c r="E510" s="108"/>
      <c r="F510" s="3" t="s">
        <v>476</v>
      </c>
      <c r="G510" s="109"/>
      <c r="H510" s="86"/>
    </row>
    <row r="511" spans="1:8">
      <c r="A511" s="543"/>
      <c r="B511" s="604"/>
      <c r="C511" s="579" t="s">
        <v>730</v>
      </c>
      <c r="D511" s="580"/>
      <c r="E511" s="108"/>
      <c r="F511" s="3" t="s">
        <v>476</v>
      </c>
      <c r="G511" s="109"/>
      <c r="H511" s="86"/>
    </row>
    <row r="512" spans="1:8">
      <c r="A512" s="543"/>
      <c r="B512" s="604"/>
      <c r="C512" s="579" t="s">
        <v>731</v>
      </c>
      <c r="D512" s="580"/>
      <c r="E512" s="180">
        <f>IF(E511&gt;0,E510/E511,0)</f>
        <v>0</v>
      </c>
      <c r="G512" s="134"/>
      <c r="H512" s="86"/>
    </row>
    <row r="513" spans="1:8">
      <c r="A513" s="543"/>
      <c r="B513" s="604"/>
      <c r="C513" s="117" t="s">
        <v>530</v>
      </c>
      <c r="D513" s="151">
        <v>0.2</v>
      </c>
      <c r="E513" s="173"/>
      <c r="G513" s="134"/>
      <c r="H513" s="86"/>
    </row>
    <row r="514" spans="1:8" ht="15.75" thickBot="1">
      <c r="A514" s="544"/>
      <c r="B514" s="605"/>
      <c r="C514" s="572" t="s">
        <v>418</v>
      </c>
      <c r="D514" s="573"/>
      <c r="E514" s="89">
        <f>IF(E512&gt;=D513,4,4/D513*E512)</f>
        <v>0</v>
      </c>
      <c r="H514" s="86"/>
    </row>
    <row r="515" spans="1:8" ht="15.75" thickBot="1">
      <c r="C515" s="31"/>
      <c r="D515" s="31"/>
      <c r="H515" s="31"/>
    </row>
    <row r="516" spans="1:8" ht="62.25" customHeight="1">
      <c r="A516" s="542">
        <v>43</v>
      </c>
      <c r="B516" s="552" t="s">
        <v>732</v>
      </c>
      <c r="C516" s="548" t="s">
        <v>733</v>
      </c>
      <c r="D516" s="549"/>
      <c r="E516" s="81"/>
      <c r="F516" s="3" t="str">
        <f>IF(OR(ISBLANK(E516),E516&gt;4),"Salah isi","judge")</f>
        <v>Salah isi</v>
      </c>
      <c r="H516" s="82"/>
    </row>
    <row r="517" spans="1:8" ht="60">
      <c r="A517" s="543"/>
      <c r="B517" s="553"/>
      <c r="C517" s="83">
        <v>4</v>
      </c>
      <c r="D517" s="174" t="s">
        <v>734</v>
      </c>
      <c r="E517" s="85"/>
      <c r="H517" s="86"/>
    </row>
    <row r="518" spans="1:8" ht="45">
      <c r="A518" s="543"/>
      <c r="B518" s="553"/>
      <c r="C518" s="83">
        <v>3</v>
      </c>
      <c r="D518" s="99" t="s">
        <v>735</v>
      </c>
      <c r="E518" s="85"/>
      <c r="H518" s="86"/>
    </row>
    <row r="519" spans="1:8" ht="45">
      <c r="A519" s="543"/>
      <c r="B519" s="553"/>
      <c r="C519" s="83">
        <v>2</v>
      </c>
      <c r="D519" s="99" t="s">
        <v>736</v>
      </c>
      <c r="E519" s="85"/>
      <c r="H519" s="86"/>
    </row>
    <row r="520" spans="1:8" ht="45">
      <c r="A520" s="543"/>
      <c r="B520" s="553"/>
      <c r="C520" s="83">
        <v>1</v>
      </c>
      <c r="D520" s="99" t="s">
        <v>737</v>
      </c>
      <c r="E520" s="85"/>
      <c r="H520" s="86"/>
    </row>
    <row r="521" spans="1:8" ht="45">
      <c r="A521" s="543"/>
      <c r="B521" s="553"/>
      <c r="C521" s="83">
        <v>0</v>
      </c>
      <c r="D521" s="99" t="s">
        <v>738</v>
      </c>
      <c r="E521" s="88"/>
      <c r="H521" s="86"/>
    </row>
    <row r="522" spans="1:8" ht="15.75" thickBot="1">
      <c r="A522" s="544"/>
      <c r="B522" s="554"/>
      <c r="C522" s="550" t="s">
        <v>418</v>
      </c>
      <c r="D522" s="551"/>
      <c r="E522" s="89">
        <f>IF(F516="Salah isi",0,E516)</f>
        <v>0</v>
      </c>
      <c r="H522" s="86"/>
    </row>
    <row r="523" spans="1:8" ht="15.75" thickBot="1">
      <c r="A523" s="90"/>
      <c r="B523" s="90"/>
      <c r="C523" s="91"/>
      <c r="D523" s="91"/>
      <c r="E523" s="92"/>
      <c r="H523" s="86"/>
    </row>
    <row r="524" spans="1:8" ht="63.75" customHeight="1">
      <c r="A524" s="542">
        <v>44</v>
      </c>
      <c r="B524" s="552" t="s">
        <v>739</v>
      </c>
      <c r="C524" s="548" t="s">
        <v>740</v>
      </c>
      <c r="D524" s="561"/>
      <c r="E524" s="81"/>
      <c r="F524" s="3" t="str">
        <f>IF(OR(ISBLANK(E524),E524&gt;4),"Salah isi","judge")</f>
        <v>Salah isi</v>
      </c>
      <c r="H524" s="82"/>
    </row>
    <row r="525" spans="1:8" ht="45">
      <c r="A525" s="543"/>
      <c r="B525" s="553"/>
      <c r="C525" s="100">
        <v>4</v>
      </c>
      <c r="D525" s="176" t="s">
        <v>741</v>
      </c>
      <c r="E525" s="102"/>
      <c r="H525" s="86"/>
    </row>
    <row r="526" spans="1:8" ht="45">
      <c r="A526" s="543"/>
      <c r="B526" s="553"/>
      <c r="C526" s="100">
        <v>3</v>
      </c>
      <c r="D526" s="175" t="s">
        <v>742</v>
      </c>
      <c r="E526" s="102"/>
      <c r="H526" s="86"/>
    </row>
    <row r="527" spans="1:8" ht="30">
      <c r="A527" s="543"/>
      <c r="B527" s="553"/>
      <c r="C527" s="100">
        <v>2</v>
      </c>
      <c r="D527" s="175" t="s">
        <v>743</v>
      </c>
      <c r="E527" s="102"/>
      <c r="H527" s="86"/>
    </row>
    <row r="528" spans="1:8" ht="30">
      <c r="A528" s="543"/>
      <c r="B528" s="553"/>
      <c r="C528" s="100">
        <v>1</v>
      </c>
      <c r="D528" s="175" t="s">
        <v>744</v>
      </c>
      <c r="E528" s="102"/>
      <c r="H528" s="86"/>
    </row>
    <row r="529" spans="1:8">
      <c r="A529" s="543"/>
      <c r="B529" s="553"/>
      <c r="C529" s="100">
        <v>0</v>
      </c>
      <c r="D529" s="175" t="s">
        <v>745</v>
      </c>
      <c r="E529" s="103"/>
      <c r="H529" s="86"/>
    </row>
    <row r="530" spans="1:8" ht="102.75" customHeight="1">
      <c r="A530" s="543"/>
      <c r="B530" s="553"/>
      <c r="C530" s="613" t="s">
        <v>746</v>
      </c>
      <c r="D530" s="558"/>
      <c r="E530" s="104"/>
      <c r="F530" s="3" t="str">
        <f>IF(OR(ISBLANK(E530),E530&gt;4),"Salah isi","judge")</f>
        <v>Salah isi</v>
      </c>
      <c r="H530" s="86"/>
    </row>
    <row r="531" spans="1:8" ht="30">
      <c r="A531" s="543"/>
      <c r="B531" s="553"/>
      <c r="C531" s="100">
        <v>4</v>
      </c>
      <c r="D531" s="177" t="s">
        <v>747</v>
      </c>
      <c r="E531" s="102"/>
      <c r="F531" s="96"/>
      <c r="H531" s="86"/>
    </row>
    <row r="532" spans="1:8" ht="30">
      <c r="A532" s="543"/>
      <c r="B532" s="553"/>
      <c r="C532" s="100">
        <v>3</v>
      </c>
      <c r="D532" s="101" t="s">
        <v>748</v>
      </c>
      <c r="E532" s="102"/>
      <c r="F532" s="96"/>
      <c r="H532" s="86"/>
    </row>
    <row r="533" spans="1:8" ht="45">
      <c r="A533" s="543"/>
      <c r="B533" s="553"/>
      <c r="C533" s="100">
        <v>2</v>
      </c>
      <c r="D533" s="101" t="s">
        <v>749</v>
      </c>
      <c r="E533" s="102"/>
      <c r="F533" s="96"/>
      <c r="H533" s="86"/>
    </row>
    <row r="534" spans="1:8" ht="30">
      <c r="A534" s="543"/>
      <c r="B534" s="553"/>
      <c r="C534" s="100">
        <v>1</v>
      </c>
      <c r="D534" s="101" t="s">
        <v>750</v>
      </c>
      <c r="E534" s="102"/>
      <c r="H534" s="86"/>
    </row>
    <row r="535" spans="1:8" ht="30">
      <c r="A535" s="543"/>
      <c r="B535" s="553"/>
      <c r="C535" s="100">
        <v>0</v>
      </c>
      <c r="D535" s="101" t="s">
        <v>751</v>
      </c>
      <c r="E535" s="103"/>
      <c r="H535" s="86"/>
    </row>
    <row r="536" spans="1:8" ht="155.25" customHeight="1">
      <c r="A536" s="543"/>
      <c r="B536" s="553"/>
      <c r="C536" s="613" t="s">
        <v>752</v>
      </c>
      <c r="D536" s="558"/>
      <c r="E536" s="104"/>
      <c r="F536" s="3" t="str">
        <f>IF(OR(ISBLANK(E536),E536&gt;4),"Salah isi","judge")</f>
        <v>Salah isi</v>
      </c>
      <c r="H536" s="86"/>
    </row>
    <row r="537" spans="1:8" ht="30">
      <c r="A537" s="543"/>
      <c r="B537" s="553"/>
      <c r="C537" s="100">
        <v>4</v>
      </c>
      <c r="D537" s="101" t="s">
        <v>747</v>
      </c>
      <c r="E537" s="102"/>
      <c r="F537" s="96"/>
      <c r="H537" s="86"/>
    </row>
    <row r="538" spans="1:8" ht="30">
      <c r="A538" s="543"/>
      <c r="B538" s="553"/>
      <c r="C538" s="100">
        <v>3</v>
      </c>
      <c r="D538" s="101" t="s">
        <v>748</v>
      </c>
      <c r="E538" s="102"/>
      <c r="F538" s="96"/>
      <c r="H538" s="86"/>
    </row>
    <row r="539" spans="1:8" ht="45">
      <c r="A539" s="543"/>
      <c r="B539" s="553"/>
      <c r="C539" s="100">
        <v>2</v>
      </c>
      <c r="D539" s="101" t="s">
        <v>749</v>
      </c>
      <c r="E539" s="102"/>
      <c r="F539" s="96"/>
      <c r="H539" s="86"/>
    </row>
    <row r="540" spans="1:8" ht="30">
      <c r="A540" s="543"/>
      <c r="B540" s="553"/>
      <c r="C540" s="100">
        <v>1</v>
      </c>
      <c r="D540" s="101" t="s">
        <v>750</v>
      </c>
      <c r="E540" s="102"/>
      <c r="H540" s="86"/>
    </row>
    <row r="541" spans="1:8" ht="30">
      <c r="A541" s="543"/>
      <c r="B541" s="553"/>
      <c r="C541" s="100">
        <v>0</v>
      </c>
      <c r="D541" s="101" t="s">
        <v>751</v>
      </c>
      <c r="E541" s="103"/>
      <c r="H541" s="86"/>
    </row>
    <row r="542" spans="1:8">
      <c r="A542" s="543"/>
      <c r="B542" s="553"/>
      <c r="C542" s="568"/>
      <c r="D542" s="612"/>
      <c r="E542" s="181"/>
      <c r="H542" s="86"/>
    </row>
    <row r="543" spans="1:8">
      <c r="A543" s="543"/>
      <c r="B543" s="553"/>
      <c r="C543" s="182"/>
      <c r="D543" s="183"/>
      <c r="E543" s="184"/>
      <c r="H543" s="86"/>
    </row>
    <row r="544" spans="1:8">
      <c r="A544" s="543"/>
      <c r="B544" s="553"/>
      <c r="C544" s="182"/>
      <c r="D544" s="183"/>
      <c r="E544" s="184"/>
      <c r="H544" s="86"/>
    </row>
    <row r="545" spans="1:8">
      <c r="A545" s="543"/>
      <c r="B545" s="553"/>
      <c r="C545" s="182"/>
      <c r="D545" s="185"/>
      <c r="E545" s="186"/>
      <c r="H545" s="86"/>
    </row>
    <row r="546" spans="1:8">
      <c r="A546" s="543"/>
      <c r="B546" s="553"/>
      <c r="C546" s="182"/>
      <c r="D546" s="187"/>
      <c r="E546" s="188"/>
      <c r="H546" s="86"/>
    </row>
    <row r="547" spans="1:8">
      <c r="A547" s="543"/>
      <c r="B547" s="553"/>
      <c r="C547" s="182"/>
      <c r="D547" s="187"/>
      <c r="E547" s="188"/>
      <c r="H547" s="86"/>
    </row>
    <row r="548" spans="1:8">
      <c r="A548" s="543"/>
      <c r="B548" s="553"/>
      <c r="C548" s="568"/>
      <c r="D548" s="612"/>
      <c r="E548" s="181"/>
      <c r="H548" s="86"/>
    </row>
    <row r="549" spans="1:8">
      <c r="A549" s="543"/>
      <c r="B549" s="553"/>
      <c r="C549" s="182"/>
      <c r="D549" s="183"/>
      <c r="E549" s="184"/>
      <c r="H549" s="86"/>
    </row>
    <row r="550" spans="1:8">
      <c r="A550" s="543"/>
      <c r="B550" s="553"/>
      <c r="C550" s="182"/>
      <c r="D550" s="183"/>
      <c r="E550" s="184"/>
      <c r="F550" s="96"/>
      <c r="H550" s="86"/>
    </row>
    <row r="551" spans="1:8">
      <c r="A551" s="543"/>
      <c r="B551" s="553"/>
      <c r="C551" s="182"/>
      <c r="D551" s="183"/>
      <c r="E551" s="184"/>
      <c r="F551" s="96"/>
      <c r="H551" s="86"/>
    </row>
    <row r="552" spans="1:8">
      <c r="A552" s="543"/>
      <c r="B552" s="553"/>
      <c r="C552" s="182"/>
      <c r="D552" s="183"/>
      <c r="E552" s="184"/>
      <c r="H552" s="86"/>
    </row>
    <row r="553" spans="1:8">
      <c r="A553" s="543"/>
      <c r="B553" s="553"/>
      <c r="C553" s="182"/>
      <c r="D553" s="183"/>
      <c r="E553" s="132"/>
      <c r="H553" s="86"/>
    </row>
    <row r="554" spans="1:8" ht="15.75" thickBot="1">
      <c r="A554" s="544"/>
      <c r="B554" s="554"/>
      <c r="C554" s="550" t="s">
        <v>681</v>
      </c>
      <c r="D554" s="559"/>
      <c r="E554" s="89">
        <f>IF(OR(F524="Salah isi",F530="Salah isi",F536="Salah Isi"),0,(E524+2*E530+2*E536)/5)</f>
        <v>0</v>
      </c>
      <c r="H554" s="86"/>
    </row>
    <row r="555" spans="1:8" ht="15.75" thickBot="1">
      <c r="A555" s="90"/>
      <c r="B555" s="90"/>
      <c r="C555" s="91"/>
      <c r="D555" s="91"/>
      <c r="E555" s="92"/>
      <c r="H555" s="86"/>
    </row>
    <row r="556" spans="1:8">
      <c r="A556" s="542">
        <v>45</v>
      </c>
      <c r="B556" s="552" t="s">
        <v>753</v>
      </c>
      <c r="C556" s="577" t="s">
        <v>1045</v>
      </c>
      <c r="D556" s="577"/>
      <c r="E556" s="166"/>
      <c r="H556" s="82"/>
    </row>
    <row r="557" spans="1:8">
      <c r="A557" s="543"/>
      <c r="B557" s="553"/>
      <c r="C557" s="613" t="s">
        <v>1046</v>
      </c>
      <c r="D557" s="580"/>
      <c r="E557" s="108">
        <f>'5b'!N14*3</f>
        <v>0</v>
      </c>
      <c r="F557" s="3" t="s">
        <v>476</v>
      </c>
      <c r="G557" s="269"/>
      <c r="H557" s="86"/>
    </row>
    <row r="558" spans="1:8">
      <c r="A558" s="543"/>
      <c r="B558" s="553"/>
      <c r="C558" s="189"/>
      <c r="D558" s="189"/>
      <c r="E558" s="190"/>
      <c r="G558" s="109"/>
      <c r="H558" s="86"/>
    </row>
    <row r="559" spans="1:8">
      <c r="A559" s="543"/>
      <c r="B559" s="553"/>
      <c r="C559" s="189"/>
      <c r="D559" s="189"/>
      <c r="E559" s="190"/>
      <c r="G559" s="109"/>
      <c r="H559" s="86"/>
    </row>
    <row r="560" spans="1:8">
      <c r="A560" s="543"/>
      <c r="B560" s="553"/>
      <c r="C560" s="112"/>
      <c r="D560" s="164"/>
      <c r="E560" s="191"/>
      <c r="G560" s="134"/>
      <c r="H560" s="86"/>
    </row>
    <row r="561" spans="1:8">
      <c r="A561" s="543"/>
      <c r="B561" s="553"/>
      <c r="C561" s="112"/>
      <c r="D561" s="164"/>
      <c r="E561" s="191"/>
      <c r="G561" s="134"/>
      <c r="H561" s="86"/>
    </row>
    <row r="562" spans="1:8" ht="15.75" thickBot="1">
      <c r="A562" s="544"/>
      <c r="B562" s="554"/>
      <c r="C562" s="572" t="s">
        <v>418</v>
      </c>
      <c r="D562" s="573"/>
      <c r="E562" s="89">
        <f>IF(E557&gt;3,4,IF(E557&gt;=2,3,2))</f>
        <v>2</v>
      </c>
      <c r="H562" s="86"/>
    </row>
    <row r="563" spans="1:8" ht="15.75" thickBot="1">
      <c r="C563" s="31"/>
      <c r="D563" s="31"/>
      <c r="H563" s="31"/>
    </row>
    <row r="564" spans="1:8">
      <c r="A564" s="542">
        <v>46</v>
      </c>
      <c r="B564" s="552" t="s">
        <v>754</v>
      </c>
      <c r="C564" s="548" t="s">
        <v>755</v>
      </c>
      <c r="D564" s="549"/>
      <c r="E564" s="81"/>
      <c r="F564" s="3" t="str">
        <f>IF(OR(E564&lt;1,E564&gt;4),"Salah isi","judge")</f>
        <v>Salah isi</v>
      </c>
      <c r="H564" s="82"/>
    </row>
    <row r="565" spans="1:8">
      <c r="A565" s="543"/>
      <c r="B565" s="553"/>
      <c r="C565" s="83">
        <v>4</v>
      </c>
      <c r="D565" s="174" t="s">
        <v>756</v>
      </c>
      <c r="E565" s="85"/>
      <c r="H565" s="86"/>
    </row>
    <row r="566" spans="1:8">
      <c r="A566" s="543"/>
      <c r="B566" s="553"/>
      <c r="C566" s="83">
        <v>3</v>
      </c>
      <c r="D566" s="99" t="s">
        <v>757</v>
      </c>
      <c r="E566" s="85"/>
      <c r="H566" s="86"/>
    </row>
    <row r="567" spans="1:8">
      <c r="A567" s="543"/>
      <c r="B567" s="553"/>
      <c r="C567" s="83">
        <v>2</v>
      </c>
      <c r="D567" s="99" t="s">
        <v>758</v>
      </c>
      <c r="E567" s="85"/>
      <c r="H567" s="86"/>
    </row>
    <row r="568" spans="1:8">
      <c r="A568" s="543"/>
      <c r="B568" s="553"/>
      <c r="C568" s="83">
        <v>1</v>
      </c>
      <c r="D568" s="99" t="s">
        <v>759</v>
      </c>
      <c r="E568" s="85"/>
      <c r="H568" s="86"/>
    </row>
    <row r="569" spans="1:8">
      <c r="A569" s="543"/>
      <c r="B569" s="553"/>
      <c r="C569" s="83">
        <v>0</v>
      </c>
      <c r="D569" s="99" t="s">
        <v>456</v>
      </c>
      <c r="E569" s="88"/>
      <c r="H569" s="86"/>
    </row>
    <row r="570" spans="1:8" ht="15.75" thickBot="1">
      <c r="A570" s="544"/>
      <c r="B570" s="554"/>
      <c r="C570" s="550" t="s">
        <v>418</v>
      </c>
      <c r="D570" s="551"/>
      <c r="E570" s="89">
        <f>IF(F564="Salah isi",0,E564)</f>
        <v>0</v>
      </c>
      <c r="H570" s="86"/>
    </row>
    <row r="571" spans="1:8" ht="15.75" thickBot="1">
      <c r="A571" s="90"/>
      <c r="B571" s="90"/>
      <c r="C571" s="91"/>
      <c r="D571" s="91"/>
      <c r="E571" s="92"/>
      <c r="H571" s="86"/>
    </row>
    <row r="572" spans="1:8">
      <c r="A572" s="542">
        <v>47</v>
      </c>
      <c r="B572" s="552" t="s">
        <v>760</v>
      </c>
      <c r="C572" s="548" t="s">
        <v>761</v>
      </c>
      <c r="D572" s="561"/>
      <c r="E572" s="124"/>
      <c r="H572" s="82"/>
    </row>
    <row r="573" spans="1:8">
      <c r="A573" s="543"/>
      <c r="B573" s="553"/>
      <c r="C573" s="617" t="s">
        <v>762</v>
      </c>
      <c r="D573" s="192" t="s">
        <v>763</v>
      </c>
      <c r="E573" s="193"/>
      <c r="F573" s="3" t="s">
        <v>476</v>
      </c>
      <c r="H573" s="86"/>
    </row>
    <row r="574" spans="1:8">
      <c r="A574" s="543"/>
      <c r="B574" s="553"/>
      <c r="C574" s="618"/>
      <c r="D574" s="192" t="s">
        <v>764</v>
      </c>
      <c r="E574" s="193"/>
      <c r="F574" s="3" t="s">
        <v>476</v>
      </c>
      <c r="H574" s="86"/>
    </row>
    <row r="575" spans="1:8">
      <c r="A575" s="543"/>
      <c r="B575" s="553"/>
      <c r="C575" s="618"/>
      <c r="D575" s="192" t="s">
        <v>765</v>
      </c>
      <c r="E575" s="193"/>
      <c r="F575" s="3" t="s">
        <v>476</v>
      </c>
      <c r="H575" s="86"/>
    </row>
    <row r="576" spans="1:8">
      <c r="A576" s="543"/>
      <c r="B576" s="553"/>
      <c r="C576" s="618"/>
      <c r="D576" s="192" t="s">
        <v>766</v>
      </c>
      <c r="E576" s="193"/>
      <c r="F576" s="3" t="s">
        <v>476</v>
      </c>
      <c r="H576" s="86"/>
    </row>
    <row r="577" spans="1:8" ht="18">
      <c r="A577" s="543"/>
      <c r="B577" s="553"/>
      <c r="C577" s="619"/>
      <c r="D577" s="194" t="s">
        <v>767</v>
      </c>
      <c r="E577" s="145">
        <f>IF((4*E573+3*E574+2*E575+E576)/4&gt;100%,0,(4*E573+3*E574+2*E575+E576)/4)</f>
        <v>0</v>
      </c>
      <c r="H577" s="86"/>
    </row>
    <row r="578" spans="1:8">
      <c r="A578" s="543"/>
      <c r="B578" s="553"/>
      <c r="C578" s="617" t="s">
        <v>768</v>
      </c>
      <c r="D578" s="192" t="s">
        <v>763</v>
      </c>
      <c r="E578" s="193"/>
      <c r="F578" s="3" t="s">
        <v>476</v>
      </c>
      <c r="H578" s="86"/>
    </row>
    <row r="579" spans="1:8">
      <c r="A579" s="543"/>
      <c r="B579" s="553"/>
      <c r="C579" s="618"/>
      <c r="D579" s="192" t="s">
        <v>764</v>
      </c>
      <c r="E579" s="193"/>
      <c r="F579" s="3" t="s">
        <v>476</v>
      </c>
      <c r="H579" s="86"/>
    </row>
    <row r="580" spans="1:8">
      <c r="A580" s="543"/>
      <c r="B580" s="553"/>
      <c r="C580" s="618"/>
      <c r="D580" s="192" t="s">
        <v>765</v>
      </c>
      <c r="E580" s="193"/>
      <c r="F580" s="3" t="s">
        <v>476</v>
      </c>
      <c r="H580" s="86"/>
    </row>
    <row r="581" spans="1:8">
      <c r="A581" s="543"/>
      <c r="B581" s="553"/>
      <c r="C581" s="618"/>
      <c r="D581" s="192" t="s">
        <v>766</v>
      </c>
      <c r="E581" s="193"/>
      <c r="F581" s="3" t="s">
        <v>476</v>
      </c>
      <c r="H581" s="86"/>
    </row>
    <row r="582" spans="1:8" ht="18">
      <c r="A582" s="543"/>
      <c r="B582" s="553"/>
      <c r="C582" s="619"/>
      <c r="D582" s="194" t="s">
        <v>769</v>
      </c>
      <c r="E582" s="145">
        <f>IF((4*E578+3*E579+2*E580+E581)/4&gt;100%,0,(4*E578+3*E579+2*E580+E581)/4)</f>
        <v>0</v>
      </c>
      <c r="H582" s="86"/>
    </row>
    <row r="583" spans="1:8">
      <c r="A583" s="543"/>
      <c r="B583" s="553"/>
      <c r="C583" s="617" t="s">
        <v>770</v>
      </c>
      <c r="D583" s="192" t="s">
        <v>763</v>
      </c>
      <c r="E583" s="193"/>
      <c r="F583" s="3" t="s">
        <v>476</v>
      </c>
      <c r="H583" s="86"/>
    </row>
    <row r="584" spans="1:8">
      <c r="A584" s="543"/>
      <c r="B584" s="553"/>
      <c r="C584" s="618"/>
      <c r="D584" s="192" t="s">
        <v>764</v>
      </c>
      <c r="E584" s="193"/>
      <c r="F584" s="3" t="s">
        <v>476</v>
      </c>
      <c r="H584" s="86"/>
    </row>
    <row r="585" spans="1:8">
      <c r="A585" s="543"/>
      <c r="B585" s="553"/>
      <c r="C585" s="618"/>
      <c r="D585" s="192" t="s">
        <v>765</v>
      </c>
      <c r="E585" s="193"/>
      <c r="F585" s="3" t="s">
        <v>476</v>
      </c>
      <c r="H585" s="86"/>
    </row>
    <row r="586" spans="1:8">
      <c r="A586" s="543"/>
      <c r="B586" s="553"/>
      <c r="C586" s="618"/>
      <c r="D586" s="192" t="s">
        <v>766</v>
      </c>
      <c r="E586" s="193"/>
      <c r="F586" s="3" t="s">
        <v>476</v>
      </c>
      <c r="H586" s="86"/>
    </row>
    <row r="587" spans="1:8" ht="18">
      <c r="A587" s="543"/>
      <c r="B587" s="553"/>
      <c r="C587" s="619"/>
      <c r="D587" s="194" t="s">
        <v>771</v>
      </c>
      <c r="E587" s="145">
        <f>IF((4*E583+3*E584+2*E585+E586)/4&gt;100%,0,(4*E583+3*E584+2*E585+E586)/4)</f>
        <v>0</v>
      </c>
      <c r="H587" s="86"/>
    </row>
    <row r="588" spans="1:8">
      <c r="A588" s="543"/>
      <c r="B588" s="553"/>
      <c r="C588" s="614" t="s">
        <v>772</v>
      </c>
      <c r="D588" s="192" t="s">
        <v>763</v>
      </c>
      <c r="E588" s="193"/>
      <c r="F588" s="3" t="s">
        <v>476</v>
      </c>
      <c r="H588" s="86"/>
    </row>
    <row r="589" spans="1:8">
      <c r="A589" s="543"/>
      <c r="B589" s="553"/>
      <c r="C589" s="615"/>
      <c r="D589" s="192" t="s">
        <v>764</v>
      </c>
      <c r="E589" s="193"/>
      <c r="F589" s="3" t="s">
        <v>476</v>
      </c>
      <c r="H589" s="86"/>
    </row>
    <row r="590" spans="1:8">
      <c r="A590" s="543"/>
      <c r="B590" s="553"/>
      <c r="C590" s="615"/>
      <c r="D590" s="192" t="s">
        <v>765</v>
      </c>
      <c r="E590" s="193"/>
      <c r="F590" s="3" t="s">
        <v>476</v>
      </c>
      <c r="H590" s="86"/>
    </row>
    <row r="591" spans="1:8">
      <c r="A591" s="543"/>
      <c r="B591" s="553"/>
      <c r="C591" s="615"/>
      <c r="D591" s="192" t="s">
        <v>766</v>
      </c>
      <c r="E591" s="193"/>
      <c r="F591" s="3" t="s">
        <v>476</v>
      </c>
      <c r="H591" s="86"/>
    </row>
    <row r="592" spans="1:8" ht="18">
      <c r="A592" s="543"/>
      <c r="B592" s="553"/>
      <c r="C592" s="616"/>
      <c r="D592" s="194" t="s">
        <v>773</v>
      </c>
      <c r="E592" s="145">
        <f>IF((4*E588+3*E589+2*E590+E591)/4&gt;100%,0,(4*E588+3*E589+2*E590+E591)/4)</f>
        <v>0</v>
      </c>
      <c r="H592" s="86"/>
    </row>
    <row r="593" spans="1:8">
      <c r="A593" s="543"/>
      <c r="B593" s="553"/>
      <c r="C593" s="617" t="s">
        <v>774</v>
      </c>
      <c r="D593" s="192" t="s">
        <v>763</v>
      </c>
      <c r="E593" s="193"/>
      <c r="F593" s="3" t="s">
        <v>476</v>
      </c>
      <c r="H593" s="86"/>
    </row>
    <row r="594" spans="1:8">
      <c r="A594" s="543"/>
      <c r="B594" s="553"/>
      <c r="C594" s="618"/>
      <c r="D594" s="192" t="s">
        <v>764</v>
      </c>
      <c r="E594" s="193"/>
      <c r="F594" s="3" t="s">
        <v>476</v>
      </c>
      <c r="H594" s="86"/>
    </row>
    <row r="595" spans="1:8">
      <c r="A595" s="543"/>
      <c r="B595" s="553"/>
      <c r="C595" s="618"/>
      <c r="D595" s="192" t="s">
        <v>765</v>
      </c>
      <c r="E595" s="193"/>
      <c r="F595" s="3" t="s">
        <v>476</v>
      </c>
      <c r="H595" s="86"/>
    </row>
    <row r="596" spans="1:8">
      <c r="A596" s="543"/>
      <c r="B596" s="553"/>
      <c r="C596" s="618"/>
      <c r="D596" s="192" t="s">
        <v>766</v>
      </c>
      <c r="E596" s="193"/>
      <c r="F596" s="3" t="s">
        <v>476</v>
      </c>
      <c r="H596" s="86"/>
    </row>
    <row r="597" spans="1:8" ht="18">
      <c r="A597" s="543"/>
      <c r="B597" s="553"/>
      <c r="C597" s="619"/>
      <c r="D597" s="194" t="s">
        <v>775</v>
      </c>
      <c r="E597" s="145">
        <f>IF((4*E593+3*E594+2*E595+E596)/4&gt;100%,0,(4*E593+3*E594+2*E595+E596)/4)</f>
        <v>0</v>
      </c>
      <c r="H597" s="86"/>
    </row>
    <row r="598" spans="1:8">
      <c r="A598" s="543"/>
      <c r="B598" s="553"/>
      <c r="C598" s="620" t="s">
        <v>776</v>
      </c>
      <c r="D598" s="621"/>
      <c r="E598" s="193">
        <f>(E577+E582+E587+E592+E597)/5</f>
        <v>0</v>
      </c>
      <c r="H598" s="86"/>
    </row>
    <row r="599" spans="1:8">
      <c r="A599" s="543"/>
      <c r="B599" s="553"/>
      <c r="C599" s="195" t="s">
        <v>555</v>
      </c>
      <c r="D599" s="146">
        <v>0.25</v>
      </c>
      <c r="E599" s="196"/>
      <c r="H599" s="86"/>
    </row>
    <row r="600" spans="1:8">
      <c r="A600" s="543"/>
      <c r="B600" s="553"/>
      <c r="C600" s="195" t="s">
        <v>556</v>
      </c>
      <c r="D600" s="146">
        <v>0.75</v>
      </c>
      <c r="E600" s="196"/>
      <c r="H600" s="86"/>
    </row>
    <row r="601" spans="1:8">
      <c r="A601" s="543"/>
      <c r="B601" s="553"/>
      <c r="C601" s="579" t="s">
        <v>484</v>
      </c>
      <c r="D601" s="580"/>
      <c r="E601" s="162">
        <f>IF(E598&gt;=D600,4,IF(E598&gt;=D599,4/(D600-D599)*(E598-D599),0))</f>
        <v>0</v>
      </c>
      <c r="H601" s="86"/>
    </row>
    <row r="602" spans="1:8">
      <c r="A602" s="543"/>
      <c r="B602" s="553"/>
      <c r="C602" s="557" t="s">
        <v>777</v>
      </c>
      <c r="D602" s="558"/>
      <c r="E602" s="104"/>
      <c r="F602" s="3" t="str">
        <f>IF(OR(ISBLANK(E602),E602&gt;4),"Salah isi","judge")</f>
        <v>Salah isi</v>
      </c>
      <c r="H602" s="86"/>
    </row>
    <row r="603" spans="1:8" ht="45">
      <c r="A603" s="543"/>
      <c r="B603" s="553"/>
      <c r="C603" s="100">
        <v>4</v>
      </c>
      <c r="D603" s="101" t="s">
        <v>778</v>
      </c>
      <c r="E603" s="102"/>
      <c r="F603" s="96"/>
      <c r="H603" s="86"/>
    </row>
    <row r="604" spans="1:8" ht="45">
      <c r="A604" s="543"/>
      <c r="B604" s="553"/>
      <c r="C604" s="100">
        <v>3</v>
      </c>
      <c r="D604" s="101" t="s">
        <v>779</v>
      </c>
      <c r="E604" s="102"/>
      <c r="F604" s="96"/>
      <c r="H604" s="86"/>
    </row>
    <row r="605" spans="1:8" ht="30">
      <c r="A605" s="543"/>
      <c r="B605" s="553"/>
      <c r="C605" s="100">
        <v>2</v>
      </c>
      <c r="D605" s="101" t="s">
        <v>780</v>
      </c>
      <c r="E605" s="102"/>
      <c r="F605" s="96"/>
      <c r="H605" s="86"/>
    </row>
    <row r="606" spans="1:8" ht="30">
      <c r="A606" s="543"/>
      <c r="B606" s="553"/>
      <c r="C606" s="100">
        <v>1</v>
      </c>
      <c r="D606" s="101" t="s">
        <v>781</v>
      </c>
      <c r="E606" s="102"/>
      <c r="F606" s="96"/>
      <c r="H606" s="86"/>
    </row>
    <row r="607" spans="1:8" ht="30">
      <c r="A607" s="543"/>
      <c r="B607" s="553"/>
      <c r="C607" s="100">
        <v>0</v>
      </c>
      <c r="D607" s="101" t="s">
        <v>782</v>
      </c>
      <c r="E607" s="103"/>
      <c r="F607" s="96"/>
      <c r="H607" s="86"/>
    </row>
    <row r="608" spans="1:8">
      <c r="A608" s="543"/>
      <c r="B608" s="553"/>
      <c r="C608" s="579" t="s">
        <v>493</v>
      </c>
      <c r="D608" s="580"/>
      <c r="E608" s="162">
        <f>E602</f>
        <v>0</v>
      </c>
      <c r="H608" s="86"/>
    </row>
    <row r="609" spans="1:8" ht="15.75" thickBot="1">
      <c r="A609" s="544"/>
      <c r="B609" s="554"/>
      <c r="C609" s="550" t="s">
        <v>457</v>
      </c>
      <c r="D609" s="559"/>
      <c r="E609" s="89">
        <f>IF(F602="Salah isi",0,(E601+2*E608)/3)</f>
        <v>0</v>
      </c>
      <c r="H609" s="86"/>
    </row>
    <row r="610" spans="1:8" ht="15.75" thickBot="1">
      <c r="A610" s="90"/>
      <c r="B610" s="90"/>
      <c r="C610" s="91"/>
      <c r="D610" s="91"/>
      <c r="E610" s="92"/>
      <c r="H610" s="86"/>
    </row>
    <row r="611" spans="1:8">
      <c r="A611" s="542">
        <v>48</v>
      </c>
      <c r="B611" s="552" t="s">
        <v>783</v>
      </c>
      <c r="C611" s="548" t="s">
        <v>784</v>
      </c>
      <c r="D611" s="561"/>
      <c r="E611" s="81"/>
      <c r="F611" s="3" t="str">
        <f>IF(OR(ISBLANK(E611),E611&gt;4),"Salah isi","judge")</f>
        <v>Salah isi</v>
      </c>
      <c r="H611" s="82"/>
    </row>
    <row r="612" spans="1:8">
      <c r="A612" s="543"/>
      <c r="B612" s="553"/>
      <c r="C612" s="100">
        <v>4</v>
      </c>
      <c r="D612" s="176" t="s">
        <v>785</v>
      </c>
      <c r="E612" s="102"/>
      <c r="H612" s="86"/>
    </row>
    <row r="613" spans="1:8">
      <c r="A613" s="543"/>
      <c r="B613" s="553"/>
      <c r="C613" s="100">
        <v>3</v>
      </c>
      <c r="D613" s="176" t="s">
        <v>786</v>
      </c>
      <c r="E613" s="102"/>
      <c r="H613" s="86"/>
    </row>
    <row r="614" spans="1:8">
      <c r="A614" s="543"/>
      <c r="B614" s="553"/>
      <c r="C614" s="100">
        <v>2</v>
      </c>
      <c r="D614" s="175" t="s">
        <v>787</v>
      </c>
      <c r="E614" s="102"/>
      <c r="H614" s="86"/>
    </row>
    <row r="615" spans="1:8" ht="30">
      <c r="A615" s="543"/>
      <c r="B615" s="553"/>
      <c r="C615" s="100">
        <v>1</v>
      </c>
      <c r="D615" s="175" t="s">
        <v>788</v>
      </c>
      <c r="E615" s="102"/>
      <c r="H615" s="86"/>
    </row>
    <row r="616" spans="1:8">
      <c r="A616" s="543"/>
      <c r="B616" s="553"/>
      <c r="C616" s="100">
        <v>0</v>
      </c>
      <c r="D616" s="87" t="s">
        <v>789</v>
      </c>
      <c r="E616" s="103"/>
      <c r="H616" s="86"/>
    </row>
    <row r="617" spans="1:8" ht="15.75" thickBot="1">
      <c r="A617" s="544"/>
      <c r="B617" s="554"/>
      <c r="C617" s="550" t="s">
        <v>418</v>
      </c>
      <c r="D617" s="559"/>
      <c r="E617" s="89">
        <f>IF(F611="Salah isi",0,E611)</f>
        <v>0</v>
      </c>
      <c r="H617" s="86"/>
    </row>
    <row r="618" spans="1:8" ht="15.75" thickBot="1">
      <c r="A618" s="90"/>
      <c r="B618" s="90"/>
      <c r="C618" s="91"/>
      <c r="D618" s="91"/>
      <c r="E618" s="92"/>
      <c r="H618" s="86"/>
    </row>
    <row r="619" spans="1:8">
      <c r="A619" s="542">
        <v>49</v>
      </c>
      <c r="B619" s="552" t="s">
        <v>790</v>
      </c>
      <c r="C619" s="622" t="s">
        <v>1047</v>
      </c>
      <c r="D619" s="577"/>
      <c r="E619" s="166"/>
      <c r="H619" s="82"/>
    </row>
    <row r="620" spans="1:8">
      <c r="A620" s="543"/>
      <c r="B620" s="553"/>
      <c r="C620" s="579" t="s">
        <v>1048</v>
      </c>
      <c r="D620" s="580"/>
      <c r="E620" s="108">
        <f>'6a'!M7*3</f>
        <v>0</v>
      </c>
      <c r="F620" s="3" t="s">
        <v>476</v>
      </c>
      <c r="G620" s="269"/>
      <c r="H620" s="86"/>
    </row>
    <row r="621" spans="1:8">
      <c r="A621" s="543"/>
      <c r="B621" s="553"/>
      <c r="C621" s="579" t="s">
        <v>1049</v>
      </c>
      <c r="D621" s="580"/>
      <c r="E621" s="273">
        <f>'3b2'!E9*3</f>
        <v>0</v>
      </c>
      <c r="F621" s="3" t="s">
        <v>476</v>
      </c>
      <c r="G621" s="269"/>
      <c r="H621" s="86"/>
    </row>
    <row r="622" spans="1:8">
      <c r="A622" s="543"/>
      <c r="B622" s="553"/>
      <c r="C622" s="579" t="s">
        <v>791</v>
      </c>
      <c r="D622" s="580"/>
      <c r="E622" s="145">
        <f>IF(E621&gt;0,E620/E621,0)</f>
        <v>0</v>
      </c>
      <c r="G622" s="109"/>
      <c r="H622" s="86"/>
    </row>
    <row r="623" spans="1:8">
      <c r="A623" s="543"/>
      <c r="B623" s="553"/>
      <c r="C623" s="117" t="s">
        <v>530</v>
      </c>
      <c r="D623" s="151">
        <v>0.25</v>
      </c>
      <c r="E623" s="152"/>
      <c r="G623" s="134"/>
      <c r="H623" s="86"/>
    </row>
    <row r="624" spans="1:8" ht="15.75" thickBot="1">
      <c r="A624" s="544"/>
      <c r="B624" s="554"/>
      <c r="C624" s="572" t="s">
        <v>418</v>
      </c>
      <c r="D624" s="573"/>
      <c r="E624" s="89">
        <f>IF(E622&gt;=D623,4,2+2/D623*E622)</f>
        <v>2</v>
      </c>
      <c r="H624" s="86"/>
    </row>
    <row r="625" spans="1:8" ht="15.75" thickBot="1">
      <c r="C625" s="31"/>
      <c r="D625" s="31"/>
      <c r="H625" s="31"/>
    </row>
    <row r="626" spans="1:8">
      <c r="A626" s="590"/>
      <c r="B626" s="593"/>
      <c r="C626" s="596"/>
      <c r="D626" s="596"/>
      <c r="E626" s="197"/>
      <c r="H626" s="82"/>
    </row>
    <row r="627" spans="1:8">
      <c r="A627" s="591"/>
      <c r="B627" s="594"/>
      <c r="C627" s="568"/>
      <c r="D627" s="569"/>
      <c r="E627" s="154"/>
      <c r="G627" s="109"/>
      <c r="H627" s="86"/>
    </row>
    <row r="628" spans="1:8">
      <c r="A628" s="591"/>
      <c r="B628" s="594"/>
      <c r="C628" s="568"/>
      <c r="D628" s="569"/>
      <c r="E628" s="154"/>
      <c r="G628" s="109"/>
      <c r="H628" s="86"/>
    </row>
    <row r="629" spans="1:8">
      <c r="A629" s="591"/>
      <c r="B629" s="594"/>
      <c r="C629" s="568"/>
      <c r="D629" s="569"/>
      <c r="E629" s="155"/>
      <c r="G629" s="109"/>
      <c r="H629" s="86"/>
    </row>
    <row r="630" spans="1:8">
      <c r="A630" s="591"/>
      <c r="B630" s="594"/>
      <c r="C630" s="117"/>
      <c r="D630" s="151"/>
      <c r="E630" s="152"/>
      <c r="G630" s="134"/>
      <c r="H630" s="86"/>
    </row>
    <row r="631" spans="1:8" ht="15.75" thickBot="1">
      <c r="A631" s="592"/>
      <c r="B631" s="595"/>
      <c r="C631" s="597"/>
      <c r="D631" s="598"/>
      <c r="E631" s="156"/>
      <c r="H631" s="86"/>
    </row>
    <row r="632" spans="1:8" ht="15.75" thickBot="1">
      <c r="C632" s="31"/>
      <c r="D632" s="31"/>
      <c r="H632" s="31"/>
    </row>
    <row r="633" spans="1:8">
      <c r="A633" s="542">
        <v>50</v>
      </c>
      <c r="B633" s="552" t="s">
        <v>792</v>
      </c>
      <c r="C633" s="623" t="s">
        <v>793</v>
      </c>
      <c r="D633" s="549"/>
      <c r="E633" s="81"/>
      <c r="F633" s="3" t="str">
        <f>IF(OR(ISBLANK(E633),E633&gt;4),"Salah isi","judge")</f>
        <v>Salah isi</v>
      </c>
      <c r="H633" s="82"/>
    </row>
    <row r="634" spans="1:8">
      <c r="A634" s="543"/>
      <c r="B634" s="553"/>
      <c r="C634" s="100">
        <v>4</v>
      </c>
      <c r="D634" s="99" t="s">
        <v>794</v>
      </c>
      <c r="E634" s="102"/>
      <c r="H634" s="86"/>
    </row>
    <row r="635" spans="1:8">
      <c r="A635" s="543"/>
      <c r="B635" s="553"/>
      <c r="C635" s="100">
        <v>3</v>
      </c>
      <c r="D635" s="99" t="s">
        <v>795</v>
      </c>
      <c r="E635" s="102"/>
      <c r="H635" s="86"/>
    </row>
    <row r="636" spans="1:8">
      <c r="A636" s="543"/>
      <c r="B636" s="553"/>
      <c r="C636" s="100">
        <v>2</v>
      </c>
      <c r="D636" s="99" t="s">
        <v>796</v>
      </c>
      <c r="E636" s="102"/>
      <c r="H636" s="86"/>
    </row>
    <row r="637" spans="1:8" ht="30">
      <c r="A637" s="543"/>
      <c r="B637" s="553"/>
      <c r="C637" s="100">
        <v>1</v>
      </c>
      <c r="D637" s="99" t="s">
        <v>797</v>
      </c>
      <c r="E637" s="102"/>
      <c r="H637" s="86"/>
    </row>
    <row r="638" spans="1:8">
      <c r="A638" s="543"/>
      <c r="B638" s="553"/>
      <c r="C638" s="100">
        <v>0</v>
      </c>
      <c r="D638" s="99" t="s">
        <v>798</v>
      </c>
      <c r="E638" s="103"/>
      <c r="H638" s="86"/>
    </row>
    <row r="639" spans="1:8" ht="15.75" thickBot="1">
      <c r="A639" s="544"/>
      <c r="B639" s="554"/>
      <c r="C639" s="550" t="s">
        <v>418</v>
      </c>
      <c r="D639" s="559"/>
      <c r="E639" s="89">
        <f>IF(F633="Salah isi",0,E633)</f>
        <v>0</v>
      </c>
      <c r="H639" s="86"/>
    </row>
    <row r="640" spans="1:8" ht="15.75" thickBot="1">
      <c r="A640" s="90"/>
      <c r="B640" s="90"/>
      <c r="C640" s="91"/>
      <c r="D640" s="91"/>
      <c r="E640" s="92"/>
      <c r="H640" s="86"/>
    </row>
    <row r="641" spans="1:8">
      <c r="A641" s="542">
        <v>51</v>
      </c>
      <c r="B641" s="552" t="s">
        <v>799</v>
      </c>
      <c r="C641" s="577" t="s">
        <v>1050</v>
      </c>
      <c r="D641" s="577"/>
      <c r="E641" s="166"/>
      <c r="H641" s="82"/>
    </row>
    <row r="642" spans="1:8">
      <c r="A642" s="543"/>
      <c r="B642" s="553"/>
      <c r="C642" s="579" t="s">
        <v>1051</v>
      </c>
      <c r="D642" s="580"/>
      <c r="E642" s="108">
        <f>'7'!M7*3</f>
        <v>0</v>
      </c>
      <c r="F642" s="3" t="s">
        <v>476</v>
      </c>
      <c r="G642" s="269"/>
      <c r="H642" s="86"/>
    </row>
    <row r="643" spans="1:8">
      <c r="A643" s="543"/>
      <c r="B643" s="553"/>
      <c r="C643" s="579" t="s">
        <v>1021</v>
      </c>
      <c r="D643" s="580"/>
      <c r="E643" s="273">
        <f>'3b3'!E9*3</f>
        <v>0</v>
      </c>
      <c r="F643" s="3" t="s">
        <v>476</v>
      </c>
      <c r="G643" s="269"/>
      <c r="H643" s="86"/>
    </row>
    <row r="644" spans="1:8">
      <c r="A644" s="543"/>
      <c r="B644" s="553"/>
      <c r="C644" s="579" t="s">
        <v>800</v>
      </c>
      <c r="D644" s="580"/>
      <c r="E644" s="145">
        <f>IF(E643&gt;0,E642/E643,0)</f>
        <v>0</v>
      </c>
      <c r="G644" s="134"/>
      <c r="H644" s="86"/>
    </row>
    <row r="645" spans="1:8">
      <c r="A645" s="543"/>
      <c r="B645" s="553"/>
      <c r="C645" s="117" t="s">
        <v>530</v>
      </c>
      <c r="D645" s="151">
        <v>0.25</v>
      </c>
      <c r="E645" s="152"/>
      <c r="G645" s="134"/>
      <c r="H645" s="86"/>
    </row>
    <row r="646" spans="1:8" ht="15.75" thickBot="1">
      <c r="A646" s="544"/>
      <c r="B646" s="554"/>
      <c r="C646" s="572" t="s">
        <v>418</v>
      </c>
      <c r="D646" s="573"/>
      <c r="E646" s="89">
        <f>IF(E644&gt;=D645,4,2+2/D645*E644)</f>
        <v>2</v>
      </c>
      <c r="H646" s="86"/>
    </row>
    <row r="647" spans="1:8" ht="15.75" thickBot="1">
      <c r="C647" s="31"/>
      <c r="D647" s="31"/>
      <c r="H647" s="31"/>
    </row>
    <row r="648" spans="1:8">
      <c r="A648" s="542">
        <v>52</v>
      </c>
      <c r="B648" s="552" t="s">
        <v>801</v>
      </c>
      <c r="C648" s="548" t="s">
        <v>1052</v>
      </c>
      <c r="D648" s="549"/>
      <c r="E648" s="81"/>
      <c r="F648" s="3" t="str">
        <f>IF(OR(ISBLANK(E648),E648&gt;4),"Salah isi","judge")</f>
        <v>Salah isi</v>
      </c>
      <c r="H648" s="82"/>
    </row>
    <row r="649" spans="1:8">
      <c r="A649" s="543"/>
      <c r="B649" s="553"/>
      <c r="C649" s="83">
        <v>4</v>
      </c>
      <c r="D649" s="99" t="s">
        <v>802</v>
      </c>
      <c r="E649" s="85"/>
      <c r="H649" s="86"/>
    </row>
    <row r="650" spans="1:8">
      <c r="A650" s="543"/>
      <c r="B650" s="553"/>
      <c r="C650" s="83">
        <v>3</v>
      </c>
      <c r="D650" s="99" t="s">
        <v>803</v>
      </c>
      <c r="E650" s="85"/>
      <c r="H650" s="86"/>
    </row>
    <row r="651" spans="1:8">
      <c r="A651" s="543"/>
      <c r="B651" s="553"/>
      <c r="C651" s="83">
        <v>2</v>
      </c>
      <c r="D651" s="99" t="s">
        <v>804</v>
      </c>
      <c r="E651" s="85"/>
      <c r="H651" s="86"/>
    </row>
    <row r="652" spans="1:8">
      <c r="A652" s="543"/>
      <c r="B652" s="553"/>
      <c r="C652" s="83">
        <v>1</v>
      </c>
      <c r="D652" s="99" t="s">
        <v>805</v>
      </c>
      <c r="E652" s="85"/>
      <c r="H652" s="86"/>
    </row>
    <row r="653" spans="1:8">
      <c r="A653" s="543"/>
      <c r="B653" s="553"/>
      <c r="C653" s="83">
        <v>0</v>
      </c>
      <c r="D653" s="99" t="s">
        <v>806</v>
      </c>
      <c r="E653" s="88"/>
      <c r="H653" s="86"/>
    </row>
    <row r="654" spans="1:8" ht="15.75" thickBot="1">
      <c r="A654" s="544"/>
      <c r="B654" s="554"/>
      <c r="C654" s="550" t="s">
        <v>418</v>
      </c>
      <c r="D654" s="551"/>
      <c r="E654" s="89">
        <f>IF(F648="Salah isi",0,E648)</f>
        <v>0</v>
      </c>
      <c r="H654" s="86"/>
    </row>
    <row r="655" spans="1:8" ht="15.75" thickBot="1">
      <c r="A655" s="90"/>
      <c r="B655" s="90"/>
      <c r="C655" s="91"/>
      <c r="D655" s="91"/>
      <c r="E655" s="92"/>
      <c r="H655" s="86"/>
    </row>
    <row r="656" spans="1:8">
      <c r="A656" s="542">
        <v>53</v>
      </c>
      <c r="B656" s="552"/>
      <c r="C656" s="548" t="s">
        <v>807</v>
      </c>
      <c r="D656" s="549"/>
      <c r="E656" s="166"/>
      <c r="H656" s="82"/>
    </row>
    <row r="657" spans="1:8">
      <c r="A657" s="543"/>
      <c r="B657" s="553"/>
      <c r="C657" s="624" t="s">
        <v>808</v>
      </c>
      <c r="D657" s="625"/>
      <c r="E657" s="198"/>
      <c r="F657" s="3" t="s">
        <v>476</v>
      </c>
      <c r="H657" s="86"/>
    </row>
    <row r="658" spans="1:8">
      <c r="A658" s="543"/>
      <c r="B658" s="553"/>
      <c r="C658" s="624" t="s">
        <v>809</v>
      </c>
      <c r="D658" s="625"/>
      <c r="E658" s="198"/>
      <c r="F658" s="3" t="s">
        <v>476</v>
      </c>
      <c r="H658" s="86"/>
    </row>
    <row r="659" spans="1:8">
      <c r="A659" s="543"/>
      <c r="B659" s="553"/>
      <c r="C659" s="624" t="s">
        <v>810</v>
      </c>
      <c r="D659" s="625"/>
      <c r="E659" s="198">
        <f>'8a'!C8</f>
        <v>0</v>
      </c>
      <c r="F659" s="3" t="s">
        <v>476</v>
      </c>
      <c r="G659" s="267"/>
      <c r="H659" s="86"/>
    </row>
    <row r="660" spans="1:8">
      <c r="A660" s="543"/>
      <c r="B660" s="553"/>
      <c r="C660" s="624" t="s">
        <v>811</v>
      </c>
      <c r="D660" s="625"/>
      <c r="E660" s="199"/>
      <c r="F660" s="3" t="s">
        <v>476</v>
      </c>
      <c r="H660" s="86"/>
    </row>
    <row r="661" spans="1:8">
      <c r="A661" s="543"/>
      <c r="B661" s="553"/>
      <c r="C661" s="624" t="s">
        <v>812</v>
      </c>
      <c r="D661" s="625"/>
      <c r="E661" s="199"/>
      <c r="F661" s="3" t="s">
        <v>476</v>
      </c>
      <c r="H661" s="86"/>
    </row>
    <row r="662" spans="1:8">
      <c r="A662" s="543"/>
      <c r="B662" s="553"/>
      <c r="C662" s="624" t="s">
        <v>813</v>
      </c>
      <c r="D662" s="625"/>
      <c r="E662" s="199">
        <f>'8a'!E8</f>
        <v>0</v>
      </c>
      <c r="F662" s="3" t="s">
        <v>476</v>
      </c>
      <c r="G662" s="267"/>
      <c r="H662" s="86"/>
    </row>
    <row r="663" spans="1:8">
      <c r="A663" s="543"/>
      <c r="B663" s="553"/>
      <c r="C663" s="200" t="s">
        <v>1022</v>
      </c>
      <c r="D663" s="201"/>
      <c r="E663" s="202">
        <f>IF(E659&gt;0,(E659*E662)/(E659),0)</f>
        <v>0</v>
      </c>
      <c r="H663" s="86"/>
    </row>
    <row r="664" spans="1:8">
      <c r="A664" s="543"/>
      <c r="B664" s="553"/>
      <c r="C664" s="203" t="s">
        <v>555</v>
      </c>
      <c r="D664" s="204">
        <v>2</v>
      </c>
      <c r="E664" s="205"/>
      <c r="H664" s="86"/>
    </row>
    <row r="665" spans="1:8">
      <c r="A665" s="543"/>
      <c r="B665" s="553"/>
      <c r="C665" s="203" t="s">
        <v>556</v>
      </c>
      <c r="D665" s="204">
        <v>3.25</v>
      </c>
      <c r="E665" s="205"/>
      <c r="H665" s="86"/>
    </row>
    <row r="666" spans="1:8" ht="15.75" thickBot="1">
      <c r="A666" s="544"/>
      <c r="B666" s="554"/>
      <c r="C666" s="550" t="s">
        <v>418</v>
      </c>
      <c r="D666" s="551"/>
      <c r="E666" s="89">
        <f>IF(E663&gt;=D665,4,IF(E663&gt;=D664,2/(D665-D664)*(E663-D664)+2,0))</f>
        <v>0</v>
      </c>
      <c r="H666" s="86"/>
    </row>
    <row r="667" spans="1:8" ht="15.75" thickBot="1">
      <c r="A667" s="206"/>
      <c r="B667" s="206"/>
      <c r="C667" s="31"/>
      <c r="D667" s="31"/>
      <c r="H667" s="123"/>
    </row>
    <row r="668" spans="1:8">
      <c r="A668" s="542">
        <v>54</v>
      </c>
      <c r="B668" s="552"/>
      <c r="C668" s="577" t="s">
        <v>1053</v>
      </c>
      <c r="D668" s="577"/>
      <c r="E668" s="166"/>
      <c r="H668" s="82"/>
    </row>
    <row r="669" spans="1:8">
      <c r="A669" s="543"/>
      <c r="B669" s="553"/>
      <c r="C669" s="579" t="s">
        <v>815</v>
      </c>
      <c r="D669" s="580"/>
      <c r="E669" s="108">
        <f>'8b1'!N11*3</f>
        <v>0</v>
      </c>
      <c r="F669" s="3" t="s">
        <v>476</v>
      </c>
      <c r="G669" s="269"/>
      <c r="H669" s="86"/>
    </row>
    <row r="670" spans="1:8">
      <c r="A670" s="543"/>
      <c r="B670" s="553"/>
      <c r="C670" s="579" t="s">
        <v>816</v>
      </c>
      <c r="D670" s="580"/>
      <c r="E670" s="108">
        <f>'8b1'!N12*3</f>
        <v>0</v>
      </c>
      <c r="F670" s="3" t="s">
        <v>476</v>
      </c>
      <c r="G670" s="269"/>
      <c r="H670" s="86"/>
    </row>
    <row r="671" spans="1:8">
      <c r="A671" s="543"/>
      <c r="B671" s="553"/>
      <c r="C671" s="579" t="s">
        <v>817</v>
      </c>
      <c r="D671" s="580"/>
      <c r="E671" s="108">
        <f>'8b1'!N13*3</f>
        <v>0</v>
      </c>
      <c r="F671" s="3" t="s">
        <v>476</v>
      </c>
      <c r="G671" s="269"/>
      <c r="H671" s="86"/>
    </row>
    <row r="672" spans="1:8">
      <c r="A672" s="543"/>
      <c r="B672" s="553"/>
      <c r="C672" s="579" t="s">
        <v>572</v>
      </c>
      <c r="D672" s="580"/>
      <c r="E672" s="108">
        <f>'2a'!G11</f>
        <v>0</v>
      </c>
      <c r="F672" s="3" t="s">
        <v>476</v>
      </c>
      <c r="G672" s="269"/>
      <c r="H672" s="86"/>
    </row>
    <row r="673" spans="1:8" ht="15" customHeight="1">
      <c r="A673" s="543"/>
      <c r="B673" s="553"/>
      <c r="C673" s="579" t="s">
        <v>818</v>
      </c>
      <c r="D673" s="580"/>
      <c r="E673" s="207">
        <f>IF(E672&gt;0,E669/E672,0)</f>
        <v>0</v>
      </c>
      <c r="G673" s="111"/>
      <c r="H673" s="86"/>
    </row>
    <row r="674" spans="1:8" ht="15" customHeight="1">
      <c r="A674" s="543"/>
      <c r="B674" s="553"/>
      <c r="C674" s="579" t="s">
        <v>819</v>
      </c>
      <c r="D674" s="580"/>
      <c r="E674" s="207">
        <f>IF(E672&gt;0,E670/E672,0)</f>
        <v>0</v>
      </c>
      <c r="G674" s="111"/>
      <c r="H674" s="86"/>
    </row>
    <row r="675" spans="1:8" ht="15" customHeight="1">
      <c r="A675" s="543"/>
      <c r="B675" s="553"/>
      <c r="C675" s="579" t="s">
        <v>820</v>
      </c>
      <c r="D675" s="580"/>
      <c r="E675" s="207">
        <f>IF(E672&gt;0,E671/E672,0)</f>
        <v>0</v>
      </c>
      <c r="G675" s="111"/>
      <c r="H675" s="86"/>
    </row>
    <row r="676" spans="1:8">
      <c r="A676" s="543"/>
      <c r="B676" s="553"/>
      <c r="C676" s="271" t="s">
        <v>481</v>
      </c>
      <c r="D676" s="208">
        <v>1E-3</v>
      </c>
      <c r="E676" s="113"/>
      <c r="G676" s="111"/>
      <c r="H676" s="86"/>
    </row>
    <row r="677" spans="1:8">
      <c r="A677" s="543"/>
      <c r="B677" s="553"/>
      <c r="C677" s="271" t="s">
        <v>482</v>
      </c>
      <c r="D677" s="208">
        <v>0.01</v>
      </c>
      <c r="E677" s="113"/>
      <c r="G677" s="111"/>
      <c r="H677" s="86"/>
    </row>
    <row r="678" spans="1:8">
      <c r="A678" s="543"/>
      <c r="B678" s="553"/>
      <c r="C678" s="271" t="s">
        <v>483</v>
      </c>
      <c r="D678" s="208">
        <v>0.02</v>
      </c>
      <c r="E678" s="113"/>
      <c r="G678" s="111"/>
      <c r="H678" s="86"/>
    </row>
    <row r="679" spans="1:8">
      <c r="A679" s="543"/>
      <c r="B679" s="553"/>
      <c r="C679" s="117"/>
      <c r="D679" s="118" t="s">
        <v>596</v>
      </c>
      <c r="E679" s="119" t="str">
        <f>IF(E673&gt;=D676,"YES","NO")</f>
        <v>NO</v>
      </c>
      <c r="G679" s="111"/>
      <c r="H679" s="86"/>
    </row>
    <row r="680" spans="1:8">
      <c r="A680" s="543"/>
      <c r="B680" s="553"/>
      <c r="C680" s="117"/>
      <c r="D680" s="118" t="s">
        <v>597</v>
      </c>
      <c r="E680" s="119" t="str">
        <f>IF(AND(E673&lt;D676,E674&gt;=D677),"YES","NO")</f>
        <v>NO</v>
      </c>
      <c r="G680" s="111"/>
      <c r="H680" s="86"/>
    </row>
    <row r="681" spans="1:8">
      <c r="A681" s="543"/>
      <c r="B681" s="553"/>
      <c r="C681" s="117"/>
      <c r="D681" s="118" t="s">
        <v>598</v>
      </c>
      <c r="E681" s="119" t="str">
        <f>IF(OR(AND(E673&gt;0,E673&lt;D676,E674=0),AND(E674&gt;0,E674&lt;D677,E673=0),AND(E673&gt;0,E673&lt;D676,E674&gt;0,E674&lt;D677)),"YES","NO")</f>
        <v>NO</v>
      </c>
      <c r="G681" s="111"/>
      <c r="H681" s="86"/>
    </row>
    <row r="682" spans="1:8">
      <c r="A682" s="543"/>
      <c r="B682" s="553"/>
      <c r="C682" s="117"/>
      <c r="D682" s="118" t="s">
        <v>821</v>
      </c>
      <c r="E682" s="119" t="str">
        <f>IF(AND(E673=0,E674=0,E675&gt;=D678),"YES","NO")</f>
        <v>NO</v>
      </c>
      <c r="G682" s="111"/>
      <c r="H682" s="86"/>
    </row>
    <row r="683" spans="1:8">
      <c r="A683" s="543"/>
      <c r="B683" s="553"/>
      <c r="C683" s="117"/>
      <c r="D683" s="118" t="s">
        <v>822</v>
      </c>
      <c r="E683" s="119" t="str">
        <f>IF(AND(E673=0,E674=0,E675&lt;D678),"YES","NO")</f>
        <v>YES</v>
      </c>
      <c r="G683" s="111"/>
      <c r="H683" s="86"/>
    </row>
    <row r="684" spans="1:8" ht="15.75" thickBot="1">
      <c r="A684" s="544"/>
      <c r="B684" s="554"/>
      <c r="C684" s="572" t="s">
        <v>418</v>
      </c>
      <c r="D684" s="573"/>
      <c r="E684" s="89">
        <f>IF(E679="YES",4,IF(E680="YES",3+E673/D676,IF(E681="YES",2+2*E673/D676+E674/D677-(E673*E674)/(D676*D677),IF(E682="YES",2,2*E675/D678))))</f>
        <v>0</v>
      </c>
      <c r="G684" s="114"/>
      <c r="H684" s="86"/>
    </row>
    <row r="685" spans="1:8" ht="15.75" thickBot="1">
      <c r="C685" s="31"/>
      <c r="D685" s="31"/>
      <c r="H685" s="123"/>
    </row>
    <row r="686" spans="1:8">
      <c r="A686" s="542">
        <v>55</v>
      </c>
      <c r="B686" s="552"/>
      <c r="C686" s="577" t="s">
        <v>1054</v>
      </c>
      <c r="D686" s="577"/>
      <c r="E686" s="166"/>
      <c r="H686" s="82"/>
    </row>
    <row r="687" spans="1:8">
      <c r="A687" s="543"/>
      <c r="B687" s="553"/>
      <c r="C687" s="579" t="s">
        <v>824</v>
      </c>
      <c r="D687" s="580"/>
      <c r="E687" s="108">
        <f>'8b2'!N12*3</f>
        <v>0</v>
      </c>
      <c r="F687" s="3" t="s">
        <v>476</v>
      </c>
      <c r="G687" s="269"/>
      <c r="H687" s="86"/>
    </row>
    <row r="688" spans="1:8">
      <c r="A688" s="543"/>
      <c r="B688" s="553"/>
      <c r="C688" s="579" t="s">
        <v>825</v>
      </c>
      <c r="D688" s="580"/>
      <c r="E688" s="108">
        <f>'8b2'!N13*3</f>
        <v>0</v>
      </c>
      <c r="F688" s="3" t="s">
        <v>476</v>
      </c>
      <c r="G688" s="269"/>
      <c r="H688" s="86"/>
    </row>
    <row r="689" spans="1:8">
      <c r="A689" s="543"/>
      <c r="B689" s="553"/>
      <c r="C689" s="579" t="s">
        <v>826</v>
      </c>
      <c r="D689" s="580"/>
      <c r="E689" s="108">
        <f>'8b2'!N14*3</f>
        <v>0</v>
      </c>
      <c r="F689" s="3" t="s">
        <v>476</v>
      </c>
      <c r="G689" s="269"/>
      <c r="H689" s="86"/>
    </row>
    <row r="690" spans="1:8">
      <c r="A690" s="543"/>
      <c r="B690" s="553"/>
      <c r="C690" s="579" t="s">
        <v>572</v>
      </c>
      <c r="D690" s="580"/>
      <c r="E690" s="108">
        <f>'2a'!G11</f>
        <v>0</v>
      </c>
      <c r="F690" s="3" t="s">
        <v>476</v>
      </c>
      <c r="G690" s="269"/>
      <c r="H690" s="86"/>
    </row>
    <row r="691" spans="1:8" ht="15" customHeight="1">
      <c r="A691" s="543"/>
      <c r="B691" s="553"/>
      <c r="C691" s="579" t="s">
        <v>818</v>
      </c>
      <c r="D691" s="580"/>
      <c r="E691" s="207">
        <f>IF(E690&gt;0,E687/E690,0)</f>
        <v>0</v>
      </c>
      <c r="G691" s="111"/>
      <c r="H691" s="86"/>
    </row>
    <row r="692" spans="1:8" ht="15" customHeight="1">
      <c r="A692" s="543"/>
      <c r="B692" s="553"/>
      <c r="C692" s="579" t="s">
        <v>819</v>
      </c>
      <c r="D692" s="580"/>
      <c r="E692" s="207">
        <f>IF(E690&gt;0,E688/E690,0)</f>
        <v>0</v>
      </c>
      <c r="G692" s="111"/>
      <c r="H692" s="86"/>
    </row>
    <row r="693" spans="1:8" ht="15" customHeight="1">
      <c r="A693" s="543"/>
      <c r="B693" s="553"/>
      <c r="C693" s="579" t="s">
        <v>820</v>
      </c>
      <c r="D693" s="580"/>
      <c r="E693" s="207">
        <f>IF(E690&gt;0,E689/E690,0)</f>
        <v>0</v>
      </c>
      <c r="G693" s="111"/>
      <c r="H693" s="86"/>
    </row>
    <row r="694" spans="1:8">
      <c r="A694" s="543"/>
      <c r="B694" s="553"/>
      <c r="C694" s="271" t="s">
        <v>481</v>
      </c>
      <c r="D694" s="208">
        <v>2E-3</v>
      </c>
      <c r="E694" s="113"/>
      <c r="G694" s="111"/>
      <c r="H694" s="86"/>
    </row>
    <row r="695" spans="1:8">
      <c r="A695" s="543"/>
      <c r="B695" s="553"/>
      <c r="C695" s="271" t="s">
        <v>482</v>
      </c>
      <c r="D695" s="208">
        <v>0.02</v>
      </c>
      <c r="E695" s="113"/>
      <c r="G695" s="111"/>
      <c r="H695" s="86"/>
    </row>
    <row r="696" spans="1:8">
      <c r="A696" s="543"/>
      <c r="B696" s="553"/>
      <c r="C696" s="271" t="s">
        <v>483</v>
      </c>
      <c r="D696" s="208">
        <v>0.04</v>
      </c>
      <c r="E696" s="113"/>
      <c r="G696" s="111"/>
      <c r="H696" s="86"/>
    </row>
    <row r="697" spans="1:8">
      <c r="A697" s="543"/>
      <c r="B697" s="553"/>
      <c r="C697" s="117"/>
      <c r="D697" s="118" t="s">
        <v>596</v>
      </c>
      <c r="E697" s="119" t="str">
        <f>IF(E691&gt;=D694,"YES","NO")</f>
        <v>NO</v>
      </c>
      <c r="G697" s="111"/>
      <c r="H697" s="86"/>
    </row>
    <row r="698" spans="1:8">
      <c r="A698" s="543"/>
      <c r="B698" s="553"/>
      <c r="C698" s="117"/>
      <c r="D698" s="118" t="s">
        <v>597</v>
      </c>
      <c r="E698" s="119" t="str">
        <f>IF(AND(E691&lt;D694,E692&gt;=D695),"YES","NO")</f>
        <v>NO</v>
      </c>
      <c r="G698" s="111"/>
      <c r="H698" s="86"/>
    </row>
    <row r="699" spans="1:8">
      <c r="A699" s="543"/>
      <c r="B699" s="553"/>
      <c r="C699" s="117"/>
      <c r="D699" s="118" t="s">
        <v>598</v>
      </c>
      <c r="E699" s="119" t="str">
        <f>IF(OR(AND(E691&gt;0,E691&lt;D694,E692=0),AND(E692&gt;0,E692&lt;D695,E691=0),AND(E691&gt;0,E691&lt;D694,E692&gt;0,E692&lt;D695)),"YES","NO")</f>
        <v>NO</v>
      </c>
      <c r="G699" s="111"/>
      <c r="H699" s="86"/>
    </row>
    <row r="700" spans="1:8">
      <c r="A700" s="543"/>
      <c r="B700" s="553"/>
      <c r="C700" s="117"/>
      <c r="D700" s="118" t="s">
        <v>821</v>
      </c>
      <c r="E700" s="119" t="str">
        <f>IF(AND(E691=0,E692=0,E693&gt;=D696),"YES","NO")</f>
        <v>NO</v>
      </c>
      <c r="G700" s="111"/>
      <c r="H700" s="86"/>
    </row>
    <row r="701" spans="1:8">
      <c r="A701" s="543"/>
      <c r="B701" s="553"/>
      <c r="C701" s="117"/>
      <c r="D701" s="118" t="s">
        <v>822</v>
      </c>
      <c r="E701" s="119" t="str">
        <f>IF(AND(E691=0,E692=0,E693&lt;D696),"YES","NO")</f>
        <v>YES</v>
      </c>
      <c r="G701" s="111"/>
      <c r="H701" s="86"/>
    </row>
    <row r="702" spans="1:8" ht="15.75" thickBot="1">
      <c r="A702" s="544"/>
      <c r="B702" s="554"/>
      <c r="C702" s="572" t="s">
        <v>418</v>
      </c>
      <c r="D702" s="573"/>
      <c r="E702" s="89">
        <f>IF(E697="YES",4,IF(E698="YES",3+E691/D694,IF(E699="YES",2+2*E691/D694+E692/D695-(E691*E692)/(D694*D695),IF(E700="YES",2,2*E693/D696))))</f>
        <v>0</v>
      </c>
      <c r="G702" s="114"/>
      <c r="H702" s="86"/>
    </row>
    <row r="703" spans="1:8" ht="15.75" thickBot="1">
      <c r="C703" s="31"/>
      <c r="D703" s="31"/>
      <c r="H703" s="123"/>
    </row>
    <row r="704" spans="1:8">
      <c r="A704" s="542">
        <v>56</v>
      </c>
      <c r="B704" s="552"/>
      <c r="C704" s="548" t="s">
        <v>827</v>
      </c>
      <c r="D704" s="549"/>
      <c r="E704" s="107"/>
      <c r="H704" s="82"/>
    </row>
    <row r="705" spans="1:8">
      <c r="A705" s="543"/>
      <c r="B705" s="553"/>
      <c r="C705" s="624" t="s">
        <v>828</v>
      </c>
      <c r="D705" s="625"/>
      <c r="E705" s="198">
        <f>'8c'!B7</f>
        <v>0</v>
      </c>
      <c r="F705" s="3" t="s">
        <v>476</v>
      </c>
      <c r="G705" s="267"/>
      <c r="H705" s="86"/>
    </row>
    <row r="706" spans="1:8">
      <c r="A706" s="543"/>
      <c r="B706" s="553"/>
      <c r="C706" s="624" t="s">
        <v>829</v>
      </c>
      <c r="D706" s="625"/>
      <c r="E706" s="198">
        <f>'8c'!F7</f>
        <v>0</v>
      </c>
      <c r="F706" s="3" t="s">
        <v>476</v>
      </c>
      <c r="G706" s="267"/>
      <c r="H706" s="86"/>
    </row>
    <row r="707" spans="1:8">
      <c r="A707" s="543"/>
      <c r="B707" s="553"/>
      <c r="C707" s="624" t="s">
        <v>830</v>
      </c>
      <c r="D707" s="625"/>
      <c r="E707" s="198">
        <f>'8c'!G7</f>
        <v>0</v>
      </c>
      <c r="F707" s="3" t="s">
        <v>476</v>
      </c>
      <c r="G707" s="267"/>
      <c r="H707" s="86"/>
    </row>
    <row r="708" spans="1:8">
      <c r="A708" s="543"/>
      <c r="B708" s="553"/>
      <c r="C708" s="209" t="s">
        <v>831</v>
      </c>
      <c r="D708" s="210"/>
      <c r="E708" s="198">
        <f>'8c'!H7</f>
        <v>0</v>
      </c>
      <c r="F708" s="3" t="s">
        <v>476</v>
      </c>
      <c r="G708" s="267"/>
      <c r="H708" s="86"/>
    </row>
    <row r="709" spans="1:8">
      <c r="A709" s="543"/>
      <c r="B709" s="553"/>
      <c r="C709" s="209" t="s">
        <v>832</v>
      </c>
      <c r="D709" s="210"/>
      <c r="E709" s="198">
        <f>'8c'!I7</f>
        <v>0</v>
      </c>
      <c r="F709" s="3" t="s">
        <v>476</v>
      </c>
      <c r="G709" s="267"/>
      <c r="H709" s="86"/>
    </row>
    <row r="710" spans="1:8">
      <c r="A710" s="543"/>
      <c r="B710" s="553"/>
      <c r="C710" s="624" t="s">
        <v>833</v>
      </c>
      <c r="D710" s="625"/>
      <c r="E710" s="211">
        <f>IF(SUM(E706:E709)&gt;0,(4*E706+5*E707+6*E708+7*E709)/SUM(E706:E709),0)</f>
        <v>0</v>
      </c>
      <c r="H710" s="86"/>
    </row>
    <row r="711" spans="1:8">
      <c r="A711" s="543"/>
      <c r="B711" s="553"/>
      <c r="C711" s="112"/>
      <c r="D711" s="212"/>
      <c r="E711" s="113"/>
      <c r="H711" s="86"/>
    </row>
    <row r="712" spans="1:8">
      <c r="A712" s="543"/>
      <c r="B712" s="553"/>
      <c r="C712" s="112" t="s">
        <v>555</v>
      </c>
      <c r="D712" s="212">
        <v>3</v>
      </c>
      <c r="E712" s="113"/>
      <c r="G712" s="111"/>
      <c r="H712" s="86"/>
    </row>
    <row r="713" spans="1:8">
      <c r="A713" s="543"/>
      <c r="B713" s="553"/>
      <c r="C713" s="112" t="s">
        <v>556</v>
      </c>
      <c r="D713" s="212">
        <v>3.5</v>
      </c>
      <c r="E713" s="113"/>
      <c r="G713" s="111"/>
      <c r="H713" s="86"/>
    </row>
    <row r="714" spans="1:8">
      <c r="A714" s="543"/>
      <c r="B714" s="553"/>
      <c r="C714" s="112" t="s">
        <v>575</v>
      </c>
      <c r="D714" s="212">
        <v>4.5</v>
      </c>
      <c r="E714" s="113"/>
      <c r="G714" s="111"/>
      <c r="H714" s="86"/>
    </row>
    <row r="715" spans="1:8">
      <c r="A715" s="543"/>
      <c r="B715" s="553"/>
      <c r="C715" s="112" t="s">
        <v>587</v>
      </c>
      <c r="D715" s="212">
        <v>7</v>
      </c>
      <c r="E715" s="113"/>
      <c r="G715" s="111"/>
      <c r="H715" s="86"/>
    </row>
    <row r="716" spans="1:8" ht="15.75" thickBot="1">
      <c r="A716" s="544"/>
      <c r="B716" s="554"/>
      <c r="C716" s="550" t="s">
        <v>418</v>
      </c>
      <c r="D716" s="559"/>
      <c r="E716" s="89">
        <f>IF(E710&gt;D715,0,IF(E710&gt;D714,-4/(D715-D714)*(E710-D714)+4,IF(E710&gt;D713,4,IF(E710&gt;D712,4/(D713-D712)*(E710-D712),0))))</f>
        <v>0</v>
      </c>
      <c r="H716" s="86"/>
    </row>
    <row r="717" spans="1:8" ht="15.75" thickBot="1">
      <c r="C717" s="31"/>
      <c r="D717" s="31"/>
      <c r="H717" s="123"/>
    </row>
    <row r="718" spans="1:8">
      <c r="A718" s="542">
        <v>57</v>
      </c>
      <c r="B718" s="552"/>
      <c r="C718" s="548" t="s">
        <v>834</v>
      </c>
      <c r="D718" s="549"/>
      <c r="E718" s="107"/>
      <c r="H718" s="82"/>
    </row>
    <row r="719" spans="1:8">
      <c r="A719" s="543"/>
      <c r="B719" s="553"/>
      <c r="C719" s="624" t="s">
        <v>835</v>
      </c>
      <c r="D719" s="625"/>
      <c r="E719" s="198">
        <f>'8c'!B7</f>
        <v>0</v>
      </c>
      <c r="F719" s="3" t="s">
        <v>476</v>
      </c>
      <c r="G719" s="267"/>
      <c r="H719" s="86"/>
    </row>
    <row r="720" spans="1:8">
      <c r="A720" s="543"/>
      <c r="B720" s="553"/>
      <c r="C720" s="624" t="s">
        <v>836</v>
      </c>
      <c r="D720" s="625"/>
      <c r="E720" s="198">
        <f>'8c'!B8</f>
        <v>0</v>
      </c>
      <c r="F720" s="3" t="s">
        <v>476</v>
      </c>
      <c r="G720" s="267"/>
      <c r="H720" s="86"/>
    </row>
    <row r="721" spans="1:8">
      <c r="A721" s="543"/>
      <c r="B721" s="553"/>
      <c r="C721" s="624" t="s">
        <v>837</v>
      </c>
      <c r="D721" s="625"/>
      <c r="E721" s="198">
        <f>'8c'!B9</f>
        <v>0</v>
      </c>
      <c r="G721" s="267"/>
      <c r="H721" s="86"/>
    </row>
    <row r="722" spans="1:8">
      <c r="A722" s="543"/>
      <c r="B722" s="553"/>
      <c r="C722" s="624" t="s">
        <v>838</v>
      </c>
      <c r="D722" s="625"/>
      <c r="E722" s="198">
        <f>'8c'!B10</f>
        <v>0</v>
      </c>
      <c r="F722" s="3" t="s">
        <v>476</v>
      </c>
      <c r="G722" s="267"/>
      <c r="H722" s="86"/>
    </row>
    <row r="723" spans="1:8">
      <c r="A723" s="543"/>
      <c r="B723" s="553"/>
      <c r="C723" s="624" t="s">
        <v>839</v>
      </c>
      <c r="D723" s="625"/>
      <c r="E723" s="198">
        <f>'8c'!F7</f>
        <v>0</v>
      </c>
      <c r="F723" s="3" t="s">
        <v>476</v>
      </c>
      <c r="G723" s="267"/>
      <c r="H723" s="86"/>
    </row>
    <row r="724" spans="1:8">
      <c r="A724" s="543"/>
      <c r="B724" s="553"/>
      <c r="C724" s="624" t="s">
        <v>840</v>
      </c>
      <c r="D724" s="625"/>
      <c r="E724" s="198">
        <f>'8c'!G8</f>
        <v>0</v>
      </c>
      <c r="F724" s="3" t="s">
        <v>476</v>
      </c>
      <c r="G724" s="267"/>
      <c r="H724" s="86"/>
    </row>
    <row r="725" spans="1:8">
      <c r="A725" s="543"/>
      <c r="B725" s="553"/>
      <c r="C725" s="624" t="s">
        <v>841</v>
      </c>
      <c r="D725" s="625"/>
      <c r="E725" s="198">
        <f>'8c'!H9</f>
        <v>0</v>
      </c>
      <c r="G725" s="267"/>
      <c r="H725" s="86"/>
    </row>
    <row r="726" spans="1:8">
      <c r="A726" s="543"/>
      <c r="B726" s="553"/>
      <c r="C726" s="624" t="s">
        <v>842</v>
      </c>
      <c r="D726" s="625"/>
      <c r="E726" s="198">
        <f>'8c'!I10</f>
        <v>0</v>
      </c>
      <c r="F726" s="3" t="s">
        <v>476</v>
      </c>
      <c r="G726" s="267"/>
      <c r="H726" s="86"/>
    </row>
    <row r="727" spans="1:8">
      <c r="A727" s="543"/>
      <c r="B727" s="553"/>
      <c r="C727" s="624" t="s">
        <v>843</v>
      </c>
      <c r="D727" s="625"/>
      <c r="E727" s="213">
        <f>IF(SUM(E719:E722)&gt;0,SUM(E723:E726)/SUM(E719:E722),0)</f>
        <v>0</v>
      </c>
      <c r="H727" s="86"/>
    </row>
    <row r="728" spans="1:8">
      <c r="A728" s="543"/>
      <c r="B728" s="553"/>
      <c r="C728" s="112"/>
      <c r="D728" s="214"/>
      <c r="E728" s="113"/>
      <c r="H728" s="86"/>
    </row>
    <row r="729" spans="1:8">
      <c r="A729" s="543"/>
      <c r="B729" s="553"/>
      <c r="C729" s="112"/>
      <c r="D729" s="214"/>
      <c r="E729" s="113"/>
      <c r="H729" s="86"/>
    </row>
    <row r="730" spans="1:8">
      <c r="A730" s="543"/>
      <c r="B730" s="553"/>
      <c r="C730" s="112" t="s">
        <v>530</v>
      </c>
      <c r="D730" s="214">
        <v>0.5</v>
      </c>
      <c r="E730" s="113"/>
      <c r="G730" s="111"/>
      <c r="H730" s="86"/>
    </row>
    <row r="731" spans="1:8" ht="15.75" thickBot="1">
      <c r="A731" s="544"/>
      <c r="B731" s="554"/>
      <c r="C731" s="550" t="s">
        <v>418</v>
      </c>
      <c r="D731" s="559"/>
      <c r="E731" s="89">
        <f>IF(E727&gt;=D730,4,1+3/D730*E727)</f>
        <v>1</v>
      </c>
      <c r="H731" s="86"/>
    </row>
    <row r="732" spans="1:8" ht="15.75" thickBot="1">
      <c r="C732" s="31"/>
      <c r="D732" s="31"/>
      <c r="H732" s="123"/>
    </row>
    <row r="733" spans="1:8">
      <c r="A733" s="542">
        <v>58</v>
      </c>
      <c r="B733" s="552"/>
      <c r="C733" s="548" t="s">
        <v>844</v>
      </c>
      <c r="D733" s="549"/>
      <c r="E733" s="107"/>
      <c r="H733" s="82"/>
    </row>
    <row r="734" spans="1:8">
      <c r="A734" s="543"/>
      <c r="B734" s="553"/>
      <c r="C734" s="624" t="s">
        <v>828</v>
      </c>
      <c r="D734" s="625"/>
      <c r="E734" s="198">
        <f>'8c'!B7</f>
        <v>0</v>
      </c>
      <c r="F734" s="3" t="s">
        <v>476</v>
      </c>
      <c r="G734" s="267"/>
      <c r="H734" s="86"/>
    </row>
    <row r="735" spans="1:8">
      <c r="A735" s="543"/>
      <c r="B735" s="553"/>
      <c r="C735" s="624" t="s">
        <v>829</v>
      </c>
      <c r="D735" s="625"/>
      <c r="E735" s="198">
        <f>'8c'!F7</f>
        <v>0</v>
      </c>
      <c r="F735" s="3" t="s">
        <v>476</v>
      </c>
      <c r="G735" s="267"/>
      <c r="H735" s="86"/>
    </row>
    <row r="736" spans="1:8">
      <c r="A736" s="543"/>
      <c r="B736" s="553"/>
      <c r="C736" s="624" t="s">
        <v>830</v>
      </c>
      <c r="D736" s="625"/>
      <c r="E736" s="198">
        <f>'8c'!G7</f>
        <v>0</v>
      </c>
      <c r="F736" s="3" t="s">
        <v>476</v>
      </c>
      <c r="G736" s="267"/>
      <c r="H736" s="86"/>
    </row>
    <row r="737" spans="1:8">
      <c r="A737" s="543"/>
      <c r="B737" s="553"/>
      <c r="C737" s="209" t="s">
        <v>831</v>
      </c>
      <c r="D737" s="210"/>
      <c r="E737" s="198">
        <f>'8c'!H7</f>
        <v>0</v>
      </c>
      <c r="F737" s="3" t="s">
        <v>476</v>
      </c>
      <c r="G737" s="267"/>
      <c r="H737" s="86"/>
    </row>
    <row r="738" spans="1:8">
      <c r="A738" s="543"/>
      <c r="B738" s="553"/>
      <c r="C738" s="209" t="s">
        <v>832</v>
      </c>
      <c r="D738" s="210"/>
      <c r="E738" s="198">
        <f>'8c'!I7</f>
        <v>0</v>
      </c>
      <c r="F738" s="3" t="s">
        <v>476</v>
      </c>
      <c r="G738" s="267"/>
      <c r="H738" s="86"/>
    </row>
    <row r="739" spans="1:8">
      <c r="A739" s="543"/>
      <c r="B739" s="553"/>
      <c r="C739" s="624" t="s">
        <v>845</v>
      </c>
      <c r="D739" s="625"/>
      <c r="E739" s="213">
        <f>IF(E734&gt;0,SUM(E735:E738)/E734,0)</f>
        <v>0</v>
      </c>
      <c r="H739" s="86"/>
    </row>
    <row r="740" spans="1:8">
      <c r="A740" s="543"/>
      <c r="B740" s="553"/>
      <c r="C740" s="112"/>
      <c r="D740" s="214"/>
      <c r="E740" s="113"/>
      <c r="H740" s="86"/>
    </row>
    <row r="741" spans="1:8">
      <c r="A741" s="543"/>
      <c r="B741" s="553"/>
      <c r="C741" s="112" t="s">
        <v>555</v>
      </c>
      <c r="D741" s="214">
        <v>0.3</v>
      </c>
      <c r="E741" s="113"/>
      <c r="G741" s="111"/>
      <c r="H741" s="86"/>
    </row>
    <row r="742" spans="1:8">
      <c r="A742" s="543"/>
      <c r="B742" s="553"/>
      <c r="C742" s="112" t="s">
        <v>556</v>
      </c>
      <c r="D742" s="214">
        <v>0.85</v>
      </c>
      <c r="E742" s="113"/>
      <c r="G742" s="111"/>
      <c r="H742" s="86"/>
    </row>
    <row r="743" spans="1:8" ht="15.75" thickBot="1">
      <c r="A743" s="544"/>
      <c r="B743" s="554"/>
      <c r="C743" s="550" t="s">
        <v>418</v>
      </c>
      <c r="D743" s="559"/>
      <c r="E743" s="89">
        <f>IF(E739&gt;=D742,4,IF(E739&gt;=D741,4/(D742-D741)*(E739-D741),0))</f>
        <v>0</v>
      </c>
      <c r="H743" s="86"/>
    </row>
    <row r="744" spans="1:8" ht="15.75" thickBot="1">
      <c r="C744" s="31"/>
      <c r="D744" s="31"/>
      <c r="H744" s="123"/>
    </row>
    <row r="745" spans="1:8">
      <c r="A745" s="542">
        <v>59</v>
      </c>
      <c r="B745" s="552"/>
      <c r="C745" s="623" t="s">
        <v>846</v>
      </c>
      <c r="D745" s="549"/>
      <c r="E745" s="81"/>
      <c r="F745" s="3" t="str">
        <f>IF(OR(ISBLANK(E745),E745&gt;4),"Salah isi","judge")</f>
        <v>Salah isi</v>
      </c>
      <c r="H745" s="82"/>
    </row>
    <row r="746" spans="1:8">
      <c r="A746" s="543"/>
      <c r="B746" s="553"/>
      <c r="C746" s="83">
        <v>4</v>
      </c>
      <c r="D746" s="99" t="s">
        <v>847</v>
      </c>
      <c r="E746" s="85"/>
      <c r="H746" s="86"/>
    </row>
    <row r="747" spans="1:8">
      <c r="A747" s="543"/>
      <c r="B747" s="553"/>
      <c r="C747" s="83">
        <v>3</v>
      </c>
      <c r="D747" s="99" t="s">
        <v>848</v>
      </c>
      <c r="E747" s="85"/>
      <c r="H747" s="86"/>
    </row>
    <row r="748" spans="1:8">
      <c r="A748" s="543"/>
      <c r="B748" s="553"/>
      <c r="C748" s="83">
        <v>2</v>
      </c>
      <c r="D748" s="99" t="s">
        <v>849</v>
      </c>
      <c r="E748" s="85"/>
      <c r="H748" s="86"/>
    </row>
    <row r="749" spans="1:8">
      <c r="A749" s="543"/>
      <c r="B749" s="553"/>
      <c r="C749" s="83">
        <v>1</v>
      </c>
      <c r="D749" s="99" t="s">
        <v>850</v>
      </c>
      <c r="E749" s="85"/>
      <c r="H749" s="86"/>
    </row>
    <row r="750" spans="1:8">
      <c r="A750" s="543"/>
      <c r="B750" s="553"/>
      <c r="C750" s="83">
        <v>0</v>
      </c>
      <c r="D750" s="99" t="s">
        <v>851</v>
      </c>
      <c r="E750" s="88"/>
      <c r="H750" s="86"/>
    </row>
    <row r="751" spans="1:8" ht="15.75" thickBot="1">
      <c r="A751" s="544"/>
      <c r="B751" s="554"/>
      <c r="C751" s="550" t="s">
        <v>418</v>
      </c>
      <c r="D751" s="551"/>
      <c r="E751" s="89">
        <f>IF(F745="Salah isi",0,E745)</f>
        <v>0</v>
      </c>
      <c r="H751" s="86"/>
    </row>
    <row r="752" spans="1:8" ht="15.75" thickBot="1">
      <c r="A752" s="90"/>
      <c r="B752" s="90"/>
      <c r="C752" s="91"/>
      <c r="D752" s="91"/>
      <c r="E752" s="92"/>
      <c r="H752" s="86"/>
    </row>
    <row r="753" spans="1:8">
      <c r="A753" s="542">
        <v>60</v>
      </c>
      <c r="B753" s="626"/>
      <c r="C753" s="628" t="s">
        <v>852</v>
      </c>
      <c r="D753" s="629"/>
      <c r="E753" s="107"/>
      <c r="H753" s="82"/>
    </row>
    <row r="754" spans="1:8">
      <c r="A754" s="543"/>
      <c r="B754" s="627"/>
      <c r="C754" s="630" t="s">
        <v>853</v>
      </c>
      <c r="D754" s="631"/>
      <c r="E754" s="215">
        <f>'8d1'!B7</f>
        <v>0</v>
      </c>
      <c r="F754" s="3" t="s">
        <v>476</v>
      </c>
      <c r="G754" s="267"/>
      <c r="H754" s="86"/>
    </row>
    <row r="755" spans="1:8">
      <c r="A755" s="543"/>
      <c r="B755" s="627"/>
      <c r="C755" s="630" t="s">
        <v>854</v>
      </c>
      <c r="D755" s="631"/>
      <c r="E755" s="215">
        <f>'8d1'!B8</f>
        <v>0</v>
      </c>
      <c r="F755" s="3" t="s">
        <v>476</v>
      </c>
      <c r="G755" s="267"/>
      <c r="H755" s="86"/>
    </row>
    <row r="756" spans="1:8">
      <c r="A756" s="543"/>
      <c r="B756" s="627"/>
      <c r="C756" s="630" t="s">
        <v>855</v>
      </c>
      <c r="D756" s="631"/>
      <c r="E756" s="215">
        <f>'8d1'!B9</f>
        <v>0</v>
      </c>
      <c r="F756" s="3" t="s">
        <v>476</v>
      </c>
      <c r="G756" s="267"/>
      <c r="H756" s="86"/>
    </row>
    <row r="757" spans="1:8">
      <c r="A757" s="543"/>
      <c r="B757" s="627"/>
      <c r="C757" s="630" t="s">
        <v>856</v>
      </c>
      <c r="D757" s="631"/>
      <c r="E757" s="215">
        <f>'8d1'!C7</f>
        <v>0</v>
      </c>
      <c r="F757" s="3" t="s">
        <v>476</v>
      </c>
      <c r="G757" s="267"/>
      <c r="H757" s="86"/>
    </row>
    <row r="758" spans="1:8">
      <c r="A758" s="543"/>
      <c r="B758" s="627"/>
      <c r="C758" s="630" t="s">
        <v>857</v>
      </c>
      <c r="D758" s="631"/>
      <c r="E758" s="215">
        <f>'8d1'!C8</f>
        <v>0</v>
      </c>
      <c r="F758" s="3" t="s">
        <v>476</v>
      </c>
      <c r="G758" s="267"/>
      <c r="H758" s="86"/>
    </row>
    <row r="759" spans="1:8">
      <c r="A759" s="543"/>
      <c r="B759" s="627"/>
      <c r="C759" s="630" t="s">
        <v>858</v>
      </c>
      <c r="D759" s="631"/>
      <c r="E759" s="215">
        <f>'8d1'!C9</f>
        <v>0</v>
      </c>
      <c r="F759" s="3" t="s">
        <v>476</v>
      </c>
      <c r="G759" s="267"/>
      <c r="H759" s="86"/>
    </row>
    <row r="760" spans="1:8">
      <c r="A760" s="543"/>
      <c r="B760" s="627"/>
      <c r="C760" s="216" t="s">
        <v>1055</v>
      </c>
      <c r="D760" s="217"/>
      <c r="E760" s="218">
        <f>IF(SUM(E754:E756)&gt;=300,1,2)</f>
        <v>2</v>
      </c>
      <c r="G760" s="267"/>
      <c r="H760" s="86"/>
    </row>
    <row r="761" spans="1:8">
      <c r="A761" s="543"/>
      <c r="B761" s="627"/>
      <c r="C761" s="630" t="s">
        <v>859</v>
      </c>
      <c r="D761" s="631"/>
      <c r="E761" s="219">
        <f>IF(SUM(E754:E756)&gt;0,SUM(E757:E759)/SUM(E754:E756),0)</f>
        <v>0</v>
      </c>
      <c r="G761" s="267"/>
      <c r="H761" s="86"/>
    </row>
    <row r="762" spans="1:8" ht="31.5" customHeight="1" thickBot="1">
      <c r="A762" s="543"/>
      <c r="B762" s="627"/>
      <c r="C762" s="220" t="s">
        <v>860</v>
      </c>
      <c r="D762" s="221"/>
      <c r="E762" s="222">
        <f>IF(E760=1,30%,50%-SUM(E754:E756)/300*20%)</f>
        <v>0.5</v>
      </c>
      <c r="G762" s="267"/>
      <c r="H762" s="86"/>
    </row>
    <row r="763" spans="1:8">
      <c r="A763" s="543"/>
      <c r="B763" s="553"/>
      <c r="C763" s="565" t="s">
        <v>1056</v>
      </c>
      <c r="D763" s="565"/>
      <c r="E763" s="223"/>
      <c r="G763" s="267"/>
      <c r="H763" s="86"/>
    </row>
    <row r="764" spans="1:8">
      <c r="A764" s="543"/>
      <c r="B764" s="553"/>
      <c r="C764" s="632" t="s">
        <v>861</v>
      </c>
      <c r="D764" s="224" t="s">
        <v>862</v>
      </c>
      <c r="E764" s="225">
        <f>'8d1'!D7</f>
        <v>0</v>
      </c>
      <c r="F764" s="3" t="s">
        <v>476</v>
      </c>
      <c r="G764" s="267"/>
      <c r="H764" s="86"/>
    </row>
    <row r="765" spans="1:8">
      <c r="A765" s="543"/>
      <c r="B765" s="553"/>
      <c r="C765" s="633"/>
      <c r="D765" s="224" t="s">
        <v>863</v>
      </c>
      <c r="E765" s="225">
        <f>'8d1'!E7</f>
        <v>0</v>
      </c>
      <c r="F765" s="3" t="s">
        <v>476</v>
      </c>
      <c r="G765" s="267"/>
      <c r="H765" s="86"/>
    </row>
    <row r="766" spans="1:8">
      <c r="A766" s="543"/>
      <c r="B766" s="553"/>
      <c r="C766" s="634"/>
      <c r="D766" s="224" t="s">
        <v>864</v>
      </c>
      <c r="E766" s="225">
        <f>'8d1'!F7</f>
        <v>0</v>
      </c>
      <c r="F766" s="3" t="s">
        <v>476</v>
      </c>
      <c r="G766" s="267"/>
      <c r="H766" s="86"/>
    </row>
    <row r="767" spans="1:8">
      <c r="A767" s="543"/>
      <c r="B767" s="553"/>
      <c r="C767" s="632" t="s">
        <v>865</v>
      </c>
      <c r="D767" s="224" t="s">
        <v>862</v>
      </c>
      <c r="E767" s="225">
        <f>'8d1'!D8</f>
        <v>0</v>
      </c>
      <c r="F767" s="3" t="s">
        <v>476</v>
      </c>
      <c r="G767" s="267"/>
      <c r="H767" s="86"/>
    </row>
    <row r="768" spans="1:8">
      <c r="A768" s="543"/>
      <c r="B768" s="553"/>
      <c r="C768" s="633"/>
      <c r="D768" s="224" t="s">
        <v>863</v>
      </c>
      <c r="E768" s="225">
        <f>'8d1'!E8</f>
        <v>0</v>
      </c>
      <c r="F768" s="3" t="s">
        <v>476</v>
      </c>
      <c r="G768" s="267"/>
      <c r="H768" s="86"/>
    </row>
    <row r="769" spans="1:8">
      <c r="A769" s="543"/>
      <c r="B769" s="553"/>
      <c r="C769" s="634"/>
      <c r="D769" s="224" t="s">
        <v>864</v>
      </c>
      <c r="E769" s="225">
        <f>'8d1'!F8</f>
        <v>0</v>
      </c>
      <c r="F769" s="3" t="s">
        <v>476</v>
      </c>
      <c r="G769" s="267"/>
      <c r="H769" s="86"/>
    </row>
    <row r="770" spans="1:8">
      <c r="A770" s="543"/>
      <c r="B770" s="553"/>
      <c r="C770" s="632" t="s">
        <v>866</v>
      </c>
      <c r="D770" s="224" t="s">
        <v>862</v>
      </c>
      <c r="E770" s="225">
        <f>'8d1'!D9</f>
        <v>0</v>
      </c>
      <c r="F770" s="3" t="s">
        <v>476</v>
      </c>
      <c r="G770" s="267"/>
      <c r="H770" s="86"/>
    </row>
    <row r="771" spans="1:8">
      <c r="A771" s="543"/>
      <c r="B771" s="553"/>
      <c r="C771" s="633"/>
      <c r="D771" s="224" t="s">
        <v>863</v>
      </c>
      <c r="E771" s="225">
        <f>'8d1'!E9</f>
        <v>0</v>
      </c>
      <c r="F771" s="3" t="s">
        <v>476</v>
      </c>
      <c r="G771" s="267"/>
      <c r="H771" s="86"/>
    </row>
    <row r="772" spans="1:8">
      <c r="A772" s="543"/>
      <c r="B772" s="553"/>
      <c r="C772" s="634"/>
      <c r="D772" s="224" t="s">
        <v>864</v>
      </c>
      <c r="E772" s="225">
        <f>'8d1'!F9</f>
        <v>0</v>
      </c>
      <c r="F772" s="3" t="s">
        <v>476</v>
      </c>
      <c r="G772" s="267"/>
      <c r="H772" s="86"/>
    </row>
    <row r="773" spans="1:8">
      <c r="A773" s="543"/>
      <c r="B773" s="553"/>
      <c r="C773" s="112" t="s">
        <v>555</v>
      </c>
      <c r="D773" s="116">
        <v>6</v>
      </c>
      <c r="E773" s="113"/>
      <c r="H773" s="86"/>
    </row>
    <row r="774" spans="1:8">
      <c r="A774" s="543"/>
      <c r="B774" s="553"/>
      <c r="C774" s="112" t="s">
        <v>556</v>
      </c>
      <c r="D774" s="116">
        <v>18</v>
      </c>
      <c r="E774" s="113"/>
      <c r="H774" s="86"/>
    </row>
    <row r="775" spans="1:8">
      <c r="A775" s="543"/>
      <c r="B775" s="553"/>
      <c r="C775" s="112" t="s">
        <v>575</v>
      </c>
      <c r="D775" s="116">
        <v>24</v>
      </c>
      <c r="E775" s="113"/>
      <c r="H775" s="86"/>
    </row>
    <row r="776" spans="1:8">
      <c r="A776" s="543"/>
      <c r="B776" s="553"/>
      <c r="C776" s="135" t="s">
        <v>867</v>
      </c>
      <c r="D776" s="227">
        <f>AVERAGE(0,D773)</f>
        <v>3</v>
      </c>
      <c r="E776" s="137"/>
      <c r="H776" s="86"/>
    </row>
    <row r="777" spans="1:8">
      <c r="A777" s="543"/>
      <c r="B777" s="553"/>
      <c r="C777" s="135" t="s">
        <v>868</v>
      </c>
      <c r="D777" s="227">
        <f>AVERAGE(D773,D774)</f>
        <v>12</v>
      </c>
      <c r="E777" s="137"/>
      <c r="H777" s="86"/>
    </row>
    <row r="778" spans="1:8">
      <c r="A778" s="543"/>
      <c r="B778" s="553"/>
      <c r="C778" s="135" t="s">
        <v>869</v>
      </c>
      <c r="D778" s="227">
        <f>AVERAGE(D774,D775)</f>
        <v>21</v>
      </c>
      <c r="E778" s="137"/>
      <c r="H778" s="86"/>
    </row>
    <row r="779" spans="1:8">
      <c r="A779" s="543"/>
      <c r="B779" s="553"/>
      <c r="C779" s="579" t="s">
        <v>870</v>
      </c>
      <c r="D779" s="580"/>
      <c r="E779" s="228">
        <f>IF(SUM(E764:E772)&gt;0,((E764+E767+E770)*D776+(E765+E768+E771)*D777+(E766+E769+E772)*D778)/SUM(E764:E772),0)</f>
        <v>0</v>
      </c>
      <c r="H779" s="86"/>
    </row>
    <row r="780" spans="1:8">
      <c r="A780" s="543"/>
      <c r="B780" s="553"/>
      <c r="C780" s="579" t="s">
        <v>871</v>
      </c>
      <c r="D780" s="580"/>
      <c r="E780" s="110">
        <f>IF(E779&gt;=D774,0,IF(E779&gt;6,-4/(D774-D773)*(E779-D773)+4,4))</f>
        <v>4</v>
      </c>
      <c r="H780" s="86"/>
    </row>
    <row r="781" spans="1:8" ht="15.75" thickBot="1">
      <c r="A781" s="544"/>
      <c r="B781" s="554"/>
      <c r="C781" s="550" t="s">
        <v>418</v>
      </c>
      <c r="D781" s="551"/>
      <c r="E781" s="89">
        <f>IF(E761&gt;=E762,E780,E761/E762*E780)</f>
        <v>0</v>
      </c>
      <c r="H781" s="86"/>
    </row>
    <row r="782" spans="1:8" ht="15.75" thickBot="1">
      <c r="C782" s="31"/>
      <c r="D782" s="31"/>
      <c r="H782" s="123"/>
    </row>
    <row r="783" spans="1:8">
      <c r="A783" s="542">
        <v>61</v>
      </c>
      <c r="B783" s="626"/>
      <c r="C783" s="628" t="s">
        <v>872</v>
      </c>
      <c r="D783" s="629"/>
      <c r="E783" s="107"/>
      <c r="H783" s="82"/>
    </row>
    <row r="784" spans="1:8">
      <c r="A784" s="543"/>
      <c r="B784" s="627"/>
      <c r="C784" s="630" t="s">
        <v>853</v>
      </c>
      <c r="D784" s="631"/>
      <c r="E784" s="215">
        <f>'8d2'!B7</f>
        <v>0</v>
      </c>
      <c r="F784" s="3" t="s">
        <v>476</v>
      </c>
      <c r="G784" s="267"/>
      <c r="H784" s="86"/>
    </row>
    <row r="785" spans="1:8">
      <c r="A785" s="543"/>
      <c r="B785" s="627"/>
      <c r="C785" s="630" t="s">
        <v>854</v>
      </c>
      <c r="D785" s="631"/>
      <c r="E785" s="215">
        <f>'8d2'!B8</f>
        <v>0</v>
      </c>
      <c r="F785" s="3" t="s">
        <v>476</v>
      </c>
      <c r="G785" s="267"/>
      <c r="H785" s="86"/>
    </row>
    <row r="786" spans="1:8">
      <c r="A786" s="543"/>
      <c r="B786" s="627"/>
      <c r="C786" s="630" t="s">
        <v>855</v>
      </c>
      <c r="D786" s="631"/>
      <c r="E786" s="215">
        <f>'8d2'!B9</f>
        <v>0</v>
      </c>
      <c r="F786" s="3" t="s">
        <v>476</v>
      </c>
      <c r="G786" s="267"/>
      <c r="H786" s="86"/>
    </row>
    <row r="787" spans="1:8">
      <c r="A787" s="543"/>
      <c r="B787" s="627"/>
      <c r="C787" s="630" t="s">
        <v>856</v>
      </c>
      <c r="D787" s="631"/>
      <c r="E787" s="215">
        <f>'8d2'!C7</f>
        <v>0</v>
      </c>
      <c r="F787" s="3" t="s">
        <v>476</v>
      </c>
      <c r="G787" s="267"/>
      <c r="H787" s="86"/>
    </row>
    <row r="788" spans="1:8">
      <c r="A788" s="543"/>
      <c r="B788" s="627"/>
      <c r="C788" s="630" t="s">
        <v>857</v>
      </c>
      <c r="D788" s="631"/>
      <c r="E788" s="215">
        <f>'8d2'!C8</f>
        <v>0</v>
      </c>
      <c r="F788" s="3" t="s">
        <v>476</v>
      </c>
      <c r="G788" s="267"/>
      <c r="H788" s="86"/>
    </row>
    <row r="789" spans="1:8">
      <c r="A789" s="543"/>
      <c r="B789" s="627"/>
      <c r="C789" s="630" t="s">
        <v>873</v>
      </c>
      <c r="D789" s="631"/>
      <c r="E789" s="215">
        <f>'8d2'!C9</f>
        <v>0</v>
      </c>
      <c r="F789" s="3" t="s">
        <v>476</v>
      </c>
      <c r="G789" s="267"/>
      <c r="H789" s="86"/>
    </row>
    <row r="790" spans="1:8">
      <c r="A790" s="543"/>
      <c r="B790" s="627"/>
      <c r="C790" s="216" t="s">
        <v>1055</v>
      </c>
      <c r="D790" s="217"/>
      <c r="E790" s="218">
        <f>IF(SUM(E784:E786)&gt;=300,1,2)</f>
        <v>2</v>
      </c>
      <c r="G790" s="267"/>
      <c r="H790" s="86"/>
    </row>
    <row r="791" spans="1:8">
      <c r="A791" s="543"/>
      <c r="B791" s="627"/>
      <c r="C791" s="630" t="s">
        <v>859</v>
      </c>
      <c r="D791" s="631"/>
      <c r="E791" s="219">
        <f>IF(SUM(E784:E786)&gt;0,SUM(E787:E789)/SUM(E784:E786),0)</f>
        <v>0</v>
      </c>
      <c r="G791" s="267"/>
      <c r="H791" s="86"/>
    </row>
    <row r="792" spans="1:8" ht="18.75" thickBot="1">
      <c r="A792" s="543"/>
      <c r="B792" s="627"/>
      <c r="C792" s="220" t="s">
        <v>860</v>
      </c>
      <c r="D792" s="221"/>
      <c r="E792" s="222">
        <f>IF(E790=1,30%,50%-SUM(E784:E786)/300*20%)</f>
        <v>0.5</v>
      </c>
      <c r="G792" s="267"/>
      <c r="H792" s="86"/>
    </row>
    <row r="793" spans="1:8">
      <c r="A793" s="543"/>
      <c r="B793" s="553"/>
      <c r="C793" s="565" t="s">
        <v>874</v>
      </c>
      <c r="D793" s="565"/>
      <c r="E793" s="223"/>
      <c r="G793" s="267"/>
      <c r="H793" s="86"/>
    </row>
    <row r="794" spans="1:8">
      <c r="A794" s="543"/>
      <c r="B794" s="553"/>
      <c r="C794" s="632" t="s">
        <v>861</v>
      </c>
      <c r="D794" s="226" t="s">
        <v>875</v>
      </c>
      <c r="E794" s="229">
        <f>'8d2'!D7</f>
        <v>0</v>
      </c>
      <c r="F794" s="3" t="s">
        <v>476</v>
      </c>
      <c r="G794" s="267"/>
      <c r="H794" s="86"/>
    </row>
    <row r="795" spans="1:8">
      <c r="A795" s="543"/>
      <c r="B795" s="553"/>
      <c r="C795" s="633"/>
      <c r="D795" s="226" t="s">
        <v>876</v>
      </c>
      <c r="E795" s="229">
        <f>'8d2'!E7</f>
        <v>0</v>
      </c>
      <c r="F795" s="3" t="s">
        <v>476</v>
      </c>
      <c r="G795" s="267"/>
      <c r="H795" s="86"/>
    </row>
    <row r="796" spans="1:8">
      <c r="A796" s="543"/>
      <c r="B796" s="553"/>
      <c r="C796" s="634"/>
      <c r="D796" s="226" t="s">
        <v>877</v>
      </c>
      <c r="E796" s="229">
        <f>'8d2'!F7</f>
        <v>0</v>
      </c>
      <c r="F796" s="3" t="s">
        <v>476</v>
      </c>
      <c r="G796" s="267"/>
      <c r="H796" s="86"/>
    </row>
    <row r="797" spans="1:8">
      <c r="A797" s="543"/>
      <c r="B797" s="553"/>
      <c r="C797" s="632" t="s">
        <v>865</v>
      </c>
      <c r="D797" s="226" t="s">
        <v>875</v>
      </c>
      <c r="E797" s="229">
        <f>'8d2'!D8</f>
        <v>0</v>
      </c>
      <c r="F797" s="3" t="s">
        <v>476</v>
      </c>
      <c r="G797" s="267"/>
      <c r="H797" s="86"/>
    </row>
    <row r="798" spans="1:8">
      <c r="A798" s="543"/>
      <c r="B798" s="553"/>
      <c r="C798" s="633"/>
      <c r="D798" s="226" t="s">
        <v>876</v>
      </c>
      <c r="E798" s="229">
        <f>'8d2'!E8</f>
        <v>0</v>
      </c>
      <c r="F798" s="3" t="s">
        <v>476</v>
      </c>
      <c r="G798" s="267"/>
      <c r="H798" s="86"/>
    </row>
    <row r="799" spans="1:8">
      <c r="A799" s="543"/>
      <c r="B799" s="553"/>
      <c r="C799" s="634"/>
      <c r="D799" s="226" t="s">
        <v>877</v>
      </c>
      <c r="E799" s="229">
        <f>'8d2'!F8</f>
        <v>0</v>
      </c>
      <c r="F799" s="3" t="s">
        <v>476</v>
      </c>
      <c r="G799" s="267"/>
      <c r="H799" s="86"/>
    </row>
    <row r="800" spans="1:8">
      <c r="A800" s="543"/>
      <c r="B800" s="553"/>
      <c r="C800" s="632" t="s">
        <v>866</v>
      </c>
      <c r="D800" s="226" t="s">
        <v>875</v>
      </c>
      <c r="E800" s="229">
        <f>'8d2'!D9</f>
        <v>0</v>
      </c>
      <c r="F800" s="3" t="s">
        <v>476</v>
      </c>
      <c r="G800" s="267"/>
      <c r="H800" s="86"/>
    </row>
    <row r="801" spans="1:8">
      <c r="A801" s="543"/>
      <c r="B801" s="553"/>
      <c r="C801" s="633"/>
      <c r="D801" s="226" t="s">
        <v>876</v>
      </c>
      <c r="E801" s="229">
        <f>'8d2'!E9</f>
        <v>0</v>
      </c>
      <c r="F801" s="3" t="s">
        <v>476</v>
      </c>
      <c r="G801" s="267"/>
      <c r="H801" s="86"/>
    </row>
    <row r="802" spans="1:8">
      <c r="A802" s="543"/>
      <c r="B802" s="553"/>
      <c r="C802" s="634"/>
      <c r="D802" s="226" t="s">
        <v>877</v>
      </c>
      <c r="E802" s="229">
        <f>'8d2'!F9</f>
        <v>0</v>
      </c>
      <c r="F802" s="3" t="s">
        <v>476</v>
      </c>
      <c r="G802" s="267"/>
      <c r="H802" s="86"/>
    </row>
    <row r="803" spans="1:8">
      <c r="A803" s="543"/>
      <c r="B803" s="553"/>
      <c r="C803" s="112" t="s">
        <v>530</v>
      </c>
      <c r="D803" s="230">
        <v>0.6</v>
      </c>
      <c r="E803" s="113"/>
      <c r="G803" s="267"/>
      <c r="H803" s="86"/>
    </row>
    <row r="804" spans="1:8">
      <c r="A804" s="543"/>
      <c r="B804" s="553"/>
      <c r="C804" s="135" t="s">
        <v>555</v>
      </c>
      <c r="D804" s="231">
        <v>0.3</v>
      </c>
      <c r="E804" s="137" t="s">
        <v>878</v>
      </c>
      <c r="G804" s="267"/>
      <c r="H804" s="86"/>
    </row>
    <row r="805" spans="1:8">
      <c r="A805" s="543"/>
      <c r="B805" s="553"/>
      <c r="C805" s="135" t="s">
        <v>556</v>
      </c>
      <c r="D805" s="231">
        <v>0.7</v>
      </c>
      <c r="E805" s="137" t="s">
        <v>879</v>
      </c>
      <c r="H805" s="86"/>
    </row>
    <row r="806" spans="1:8">
      <c r="A806" s="543"/>
      <c r="B806" s="553"/>
      <c r="C806" s="135" t="s">
        <v>575</v>
      </c>
      <c r="D806" s="231">
        <v>1</v>
      </c>
      <c r="E806" s="137" t="s">
        <v>880</v>
      </c>
      <c r="H806" s="86"/>
    </row>
    <row r="807" spans="1:8">
      <c r="A807" s="543"/>
      <c r="B807" s="553"/>
      <c r="C807" s="579" t="s">
        <v>881</v>
      </c>
      <c r="D807" s="580"/>
      <c r="E807" s="145">
        <f>IF(SUM(E794:E802)&gt;0,((E794+E797+E800)*D804+(E795+E798+E801)*D805+(E796+E799+E802)*D806)/SUM(E794:E802),0)</f>
        <v>0</v>
      </c>
      <c r="H807" s="86"/>
    </row>
    <row r="808" spans="1:8">
      <c r="A808" s="543"/>
      <c r="B808" s="553"/>
      <c r="C808" s="579" t="s">
        <v>871</v>
      </c>
      <c r="D808" s="580"/>
      <c r="E808" s="110">
        <f>IF(E807&gt;=60%,4,(20*E807/3))</f>
        <v>0</v>
      </c>
      <c r="H808" s="86"/>
    </row>
    <row r="809" spans="1:8" ht="15.75" thickBot="1">
      <c r="A809" s="544"/>
      <c r="B809" s="554"/>
      <c r="C809" s="550" t="s">
        <v>418</v>
      </c>
      <c r="D809" s="551"/>
      <c r="E809" s="89">
        <f>IF(E791&gt;=E792,E808,E791/E792*E808)</f>
        <v>0</v>
      </c>
      <c r="H809" s="86"/>
    </row>
    <row r="810" spans="1:8" ht="15.75" thickBot="1">
      <c r="C810" s="31"/>
      <c r="D810" s="31"/>
      <c r="H810" s="123"/>
    </row>
    <row r="811" spans="1:8">
      <c r="A811" s="542">
        <v>62</v>
      </c>
      <c r="B811" s="626"/>
      <c r="C811" s="628" t="s">
        <v>882</v>
      </c>
      <c r="D811" s="629"/>
      <c r="E811" s="107"/>
      <c r="H811" s="82"/>
    </row>
    <row r="812" spans="1:8">
      <c r="A812" s="543"/>
      <c r="B812" s="627"/>
      <c r="C812" s="630" t="s">
        <v>853</v>
      </c>
      <c r="D812" s="631"/>
      <c r="E812" s="215">
        <f>'8e1'!B7</f>
        <v>0</v>
      </c>
      <c r="F812" s="3" t="s">
        <v>476</v>
      </c>
      <c r="G812" s="267"/>
      <c r="H812" s="86"/>
    </row>
    <row r="813" spans="1:8">
      <c r="A813" s="543"/>
      <c r="B813" s="627"/>
      <c r="C813" s="630" t="s">
        <v>854</v>
      </c>
      <c r="D813" s="631"/>
      <c r="E813" s="215">
        <f>'8e1'!B8</f>
        <v>0</v>
      </c>
      <c r="F813" s="3" t="s">
        <v>476</v>
      </c>
      <c r="G813" s="267"/>
      <c r="H813" s="86"/>
    </row>
    <row r="814" spans="1:8">
      <c r="A814" s="543"/>
      <c r="B814" s="627"/>
      <c r="C814" s="630" t="s">
        <v>855</v>
      </c>
      <c r="D814" s="631"/>
      <c r="E814" s="215">
        <f>'8e1'!B9</f>
        <v>0</v>
      </c>
      <c r="F814" s="3" t="s">
        <v>476</v>
      </c>
      <c r="G814" s="267"/>
      <c r="H814" s="86"/>
    </row>
    <row r="815" spans="1:8">
      <c r="A815" s="543"/>
      <c r="B815" s="627"/>
      <c r="C815" s="630" t="s">
        <v>883</v>
      </c>
      <c r="D815" s="631"/>
      <c r="E815" s="215">
        <f>'8e1'!C7</f>
        <v>0</v>
      </c>
      <c r="F815" s="3" t="s">
        <v>476</v>
      </c>
      <c r="G815" s="267"/>
      <c r="H815" s="86"/>
    </row>
    <row r="816" spans="1:8">
      <c r="A816" s="543"/>
      <c r="B816" s="627"/>
      <c r="C816" s="630" t="s">
        <v>884</v>
      </c>
      <c r="D816" s="631"/>
      <c r="E816" s="215">
        <f>'8e1'!C8</f>
        <v>0</v>
      </c>
      <c r="F816" s="3" t="s">
        <v>476</v>
      </c>
      <c r="G816" s="267"/>
      <c r="H816" s="86"/>
    </row>
    <row r="817" spans="1:8">
      <c r="A817" s="543"/>
      <c r="B817" s="627"/>
      <c r="C817" s="630" t="s">
        <v>885</v>
      </c>
      <c r="D817" s="631"/>
      <c r="E817" s="215">
        <f>'8e1'!C9</f>
        <v>0</v>
      </c>
      <c r="F817" s="3" t="s">
        <v>476</v>
      </c>
      <c r="G817" s="267"/>
      <c r="H817" s="86"/>
    </row>
    <row r="818" spans="1:8">
      <c r="A818" s="543"/>
      <c r="B818" s="627"/>
      <c r="C818" s="216" t="s">
        <v>1055</v>
      </c>
      <c r="D818" s="217"/>
      <c r="E818" s="218">
        <f>IF(SUM(E812:E814)&gt;=300,1,2)</f>
        <v>2</v>
      </c>
      <c r="G818" s="267"/>
      <c r="H818" s="86"/>
    </row>
    <row r="819" spans="1:8">
      <c r="A819" s="543"/>
      <c r="B819" s="627"/>
      <c r="C819" s="630" t="s">
        <v>859</v>
      </c>
      <c r="D819" s="631"/>
      <c r="E819" s="219">
        <f>IF(SUM(E812:E814)&gt;0,SUM(E815:E817)/SUM(E812:E814),0)</f>
        <v>0</v>
      </c>
      <c r="G819" s="267"/>
      <c r="H819" s="86"/>
    </row>
    <row r="820" spans="1:8" ht="18.75" thickBot="1">
      <c r="A820" s="543"/>
      <c r="B820" s="627"/>
      <c r="C820" s="220" t="s">
        <v>860</v>
      </c>
      <c r="D820" s="221"/>
      <c r="E820" s="222">
        <f>IF(E818=1,30%,50%-SUM(E812:E814)/300*20%)</f>
        <v>0.5</v>
      </c>
      <c r="G820" s="267"/>
      <c r="H820" s="86"/>
    </row>
    <row r="821" spans="1:8">
      <c r="A821" s="543"/>
      <c r="B821" s="553"/>
      <c r="C821" s="565" t="s">
        <v>886</v>
      </c>
      <c r="D821" s="565"/>
      <c r="E821" s="223"/>
      <c r="G821" s="267"/>
      <c r="H821" s="86"/>
    </row>
    <row r="822" spans="1:8" ht="36" customHeight="1">
      <c r="A822" s="543"/>
      <c r="B822" s="553"/>
      <c r="C822" s="632" t="s">
        <v>887</v>
      </c>
      <c r="D822" s="226" t="s">
        <v>888</v>
      </c>
      <c r="E822" s="229">
        <f>'8e1'!F7</f>
        <v>0</v>
      </c>
      <c r="F822" s="3" t="s">
        <v>476</v>
      </c>
      <c r="G822" s="267"/>
      <c r="H822" s="86"/>
    </row>
    <row r="823" spans="1:8" ht="30">
      <c r="A823" s="543"/>
      <c r="B823" s="553"/>
      <c r="C823" s="633"/>
      <c r="D823" s="226" t="s">
        <v>889</v>
      </c>
      <c r="E823" s="229">
        <f>'8e1'!E7</f>
        <v>0</v>
      </c>
      <c r="F823" s="3" t="s">
        <v>476</v>
      </c>
      <c r="G823" s="267"/>
      <c r="H823" s="86"/>
    </row>
    <row r="824" spans="1:8" ht="30">
      <c r="A824" s="543"/>
      <c r="B824" s="553"/>
      <c r="C824" s="634"/>
      <c r="D824" s="226" t="s">
        <v>890</v>
      </c>
      <c r="E824" s="229">
        <f>'8e1'!D7</f>
        <v>0</v>
      </c>
      <c r="F824" s="3" t="s">
        <v>476</v>
      </c>
      <c r="G824" s="267"/>
      <c r="H824" s="86"/>
    </row>
    <row r="825" spans="1:8" ht="32.25" customHeight="1">
      <c r="A825" s="543"/>
      <c r="B825" s="553"/>
      <c r="C825" s="632" t="s">
        <v>891</v>
      </c>
      <c r="D825" s="226" t="s">
        <v>888</v>
      </c>
      <c r="E825" s="229">
        <f>'8e1'!F8</f>
        <v>0</v>
      </c>
      <c r="F825" s="3" t="s">
        <v>476</v>
      </c>
      <c r="G825" s="267"/>
      <c r="H825" s="86"/>
    </row>
    <row r="826" spans="1:8" ht="30">
      <c r="A826" s="543"/>
      <c r="B826" s="553"/>
      <c r="C826" s="633"/>
      <c r="D826" s="226" t="s">
        <v>889</v>
      </c>
      <c r="E826" s="229">
        <f>'8e1'!E8</f>
        <v>0</v>
      </c>
      <c r="F826" s="3" t="s">
        <v>476</v>
      </c>
      <c r="G826" s="267"/>
      <c r="H826" s="86"/>
    </row>
    <row r="827" spans="1:8" ht="30">
      <c r="A827" s="543"/>
      <c r="B827" s="553"/>
      <c r="C827" s="634"/>
      <c r="D827" s="226" t="s">
        <v>890</v>
      </c>
      <c r="E827" s="229">
        <f>'8e1'!D8</f>
        <v>0</v>
      </c>
      <c r="F827" s="3" t="s">
        <v>476</v>
      </c>
      <c r="G827" s="267"/>
      <c r="H827" s="86"/>
    </row>
    <row r="828" spans="1:8" ht="29.25" customHeight="1">
      <c r="A828" s="543"/>
      <c r="B828" s="553"/>
      <c r="C828" s="632" t="s">
        <v>892</v>
      </c>
      <c r="D828" s="226" t="s">
        <v>888</v>
      </c>
      <c r="E828" s="229">
        <f>'8e1'!F9</f>
        <v>0</v>
      </c>
      <c r="F828" s="3" t="s">
        <v>476</v>
      </c>
      <c r="G828" s="267"/>
      <c r="H828" s="86"/>
    </row>
    <row r="829" spans="1:8" ht="30">
      <c r="A829" s="543"/>
      <c r="B829" s="553"/>
      <c r="C829" s="633"/>
      <c r="D829" s="226" t="s">
        <v>889</v>
      </c>
      <c r="E829" s="229">
        <f>'8e1'!E9</f>
        <v>0</v>
      </c>
      <c r="F829" s="3" t="s">
        <v>476</v>
      </c>
      <c r="G829" s="267"/>
      <c r="H829" s="86"/>
    </row>
    <row r="830" spans="1:8" ht="30">
      <c r="A830" s="543"/>
      <c r="B830" s="553"/>
      <c r="C830" s="634"/>
      <c r="D830" s="226" t="s">
        <v>890</v>
      </c>
      <c r="E830" s="229">
        <f>'8e1'!D9</f>
        <v>0</v>
      </c>
      <c r="F830" s="3" t="s">
        <v>476</v>
      </c>
      <c r="G830" s="267"/>
      <c r="H830" s="86"/>
    </row>
    <row r="831" spans="1:8">
      <c r="A831" s="543"/>
      <c r="B831" s="553"/>
      <c r="C831" s="579" t="s">
        <v>893</v>
      </c>
      <c r="D831" s="580"/>
      <c r="E831" s="207">
        <f>IF(SUM(E822:E830)&gt;0,(E822+E825+E828)/SUM(E822:E830),0)</f>
        <v>0</v>
      </c>
      <c r="G831" s="267"/>
      <c r="H831" s="86"/>
    </row>
    <row r="832" spans="1:8">
      <c r="A832" s="543"/>
      <c r="B832" s="553"/>
      <c r="C832" s="579" t="s">
        <v>894</v>
      </c>
      <c r="D832" s="580"/>
      <c r="E832" s="207">
        <f>IF(SUM(E822:E830)&gt;0,(E823+E826+E829)/SUM(E822:E830),0)</f>
        <v>0</v>
      </c>
      <c r="G832" s="111"/>
      <c r="H832" s="86"/>
    </row>
    <row r="833" spans="1:8">
      <c r="A833" s="543"/>
      <c r="B833" s="553"/>
      <c r="C833" s="579" t="s">
        <v>895</v>
      </c>
      <c r="D833" s="580"/>
      <c r="E833" s="207">
        <f>IF(SUM(E822:E830)&gt;0,(E824+E827+E830)/SUM(E822:E830),0)</f>
        <v>0</v>
      </c>
      <c r="G833" s="111"/>
      <c r="H833" s="86"/>
    </row>
    <row r="834" spans="1:8">
      <c r="A834" s="543"/>
      <c r="B834" s="553"/>
      <c r="C834" s="112" t="s">
        <v>481</v>
      </c>
      <c r="D834" s="230">
        <v>0.05</v>
      </c>
      <c r="E834" s="113"/>
      <c r="G834" s="111"/>
      <c r="H834" s="86"/>
    </row>
    <row r="835" spans="1:8">
      <c r="A835" s="543"/>
      <c r="B835" s="553"/>
      <c r="C835" s="112" t="s">
        <v>482</v>
      </c>
      <c r="D835" s="230">
        <v>0.2</v>
      </c>
      <c r="E835" s="113"/>
      <c r="G835" s="111"/>
      <c r="H835" s="86"/>
    </row>
    <row r="836" spans="1:8">
      <c r="A836" s="543"/>
      <c r="B836" s="553"/>
      <c r="C836" s="112" t="s">
        <v>483</v>
      </c>
      <c r="D836" s="230">
        <v>0.9</v>
      </c>
      <c r="E836" s="113"/>
      <c r="G836" s="111"/>
      <c r="H836" s="86"/>
    </row>
    <row r="837" spans="1:8">
      <c r="A837" s="543"/>
      <c r="B837" s="553"/>
      <c r="C837" s="117"/>
      <c r="D837" s="118" t="s">
        <v>596</v>
      </c>
      <c r="E837" s="119" t="str">
        <f>IF(E831&gt;=D834,"YES","NO")</f>
        <v>NO</v>
      </c>
      <c r="G837" s="111"/>
      <c r="H837" s="86"/>
    </row>
    <row r="838" spans="1:8">
      <c r="A838" s="543"/>
      <c r="B838" s="553"/>
      <c r="C838" s="117"/>
      <c r="D838" s="118" t="s">
        <v>597</v>
      </c>
      <c r="E838" s="119" t="str">
        <f>IF(AND(E831&lt;D834,E832&gt;=D835),"YES","NO")</f>
        <v>NO</v>
      </c>
      <c r="G838" s="111"/>
      <c r="H838" s="86"/>
    </row>
    <row r="839" spans="1:8">
      <c r="A839" s="543"/>
      <c r="B839" s="553"/>
      <c r="C839" s="117"/>
      <c r="D839" s="118" t="s">
        <v>598</v>
      </c>
      <c r="E839" s="119" t="str">
        <f>IF(OR(AND(E831&gt;0,E831&lt;D834,E832=0),AND(E832&gt;0,E832&lt;D835,E831=0),AND(E831&gt;0,E831&lt;D834,E832&gt;0,E832&lt;D835)),"YES","NO")</f>
        <v>NO</v>
      </c>
      <c r="G839" s="111"/>
      <c r="H839" s="86"/>
    </row>
    <row r="840" spans="1:8">
      <c r="A840" s="543"/>
      <c r="B840" s="553"/>
      <c r="C840" s="117"/>
      <c r="D840" s="118" t="s">
        <v>821</v>
      </c>
      <c r="E840" s="119" t="str">
        <f>IF(AND(E831=0,E832=0,E833&gt;=D836),"YES","NO")</f>
        <v>NO</v>
      </c>
      <c r="G840" s="111"/>
      <c r="H840" s="86"/>
    </row>
    <row r="841" spans="1:8">
      <c r="A841" s="543"/>
      <c r="B841" s="553"/>
      <c r="C841" s="117"/>
      <c r="D841" s="118" t="s">
        <v>822</v>
      </c>
      <c r="E841" s="232" t="str">
        <f>IF(AND(E831=0,E832=0,E833&lt;D836),"YES","NO")</f>
        <v>YES</v>
      </c>
      <c r="G841" s="111"/>
      <c r="H841" s="86"/>
    </row>
    <row r="842" spans="1:8">
      <c r="A842" s="543"/>
      <c r="B842" s="627"/>
      <c r="C842" s="581" t="s">
        <v>871</v>
      </c>
      <c r="D842" s="581"/>
      <c r="E842" s="233">
        <f>IF(E837="YES",4,IF(E838="YES",3+E831/D834,IF(E839="YES",2+2*E831/D834+E832/D835-(E831*E832)/(D834*D835),IF(E840="YES",2,2*E833/D836))))</f>
        <v>0</v>
      </c>
      <c r="H842" s="86"/>
    </row>
    <row r="843" spans="1:8" ht="15.75" thickBot="1">
      <c r="A843" s="544"/>
      <c r="B843" s="635"/>
      <c r="C843" s="636" t="s">
        <v>418</v>
      </c>
      <c r="D843" s="636"/>
      <c r="E843" s="89">
        <f>IF(E819&gt;=E820,E842,E819/E820*E842)</f>
        <v>0</v>
      </c>
      <c r="G843" s="114"/>
      <c r="H843" s="86"/>
    </row>
    <row r="844" spans="1:8" ht="15.75" thickBot="1">
      <c r="C844" s="31"/>
      <c r="D844" s="31"/>
      <c r="H844" s="123"/>
    </row>
    <row r="845" spans="1:8">
      <c r="A845" s="542">
        <v>63</v>
      </c>
      <c r="B845" s="626"/>
      <c r="C845" s="628" t="s">
        <v>896</v>
      </c>
      <c r="D845" s="629"/>
      <c r="E845" s="107"/>
      <c r="H845" s="82"/>
    </row>
    <row r="846" spans="1:8">
      <c r="A846" s="543"/>
      <c r="B846" s="627"/>
      <c r="C846" s="630" t="s">
        <v>853</v>
      </c>
      <c r="D846" s="631"/>
      <c r="E846" s="215">
        <f>'Ref 8e2'!B7</f>
        <v>0</v>
      </c>
      <c r="F846" s="3" t="s">
        <v>476</v>
      </c>
      <c r="G846" s="267"/>
      <c r="H846" s="86"/>
    </row>
    <row r="847" spans="1:8">
      <c r="A847" s="543"/>
      <c r="B847" s="627"/>
      <c r="C847" s="630" t="s">
        <v>854</v>
      </c>
      <c r="D847" s="631"/>
      <c r="E847" s="215">
        <f>'Ref 8e2'!B8</f>
        <v>0</v>
      </c>
      <c r="F847" s="3" t="s">
        <v>476</v>
      </c>
      <c r="G847" s="267"/>
      <c r="H847" s="86"/>
    </row>
    <row r="848" spans="1:8">
      <c r="A848" s="543"/>
      <c r="B848" s="627"/>
      <c r="C848" s="630" t="s">
        <v>855</v>
      </c>
      <c r="D848" s="631"/>
      <c r="E848" s="215">
        <f>'Ref 8e2'!B9</f>
        <v>0</v>
      </c>
      <c r="F848" s="3" t="s">
        <v>476</v>
      </c>
      <c r="G848" s="267"/>
      <c r="H848" s="86"/>
    </row>
    <row r="849" spans="1:8">
      <c r="A849" s="543"/>
      <c r="B849" s="627"/>
      <c r="C849" s="630" t="s">
        <v>897</v>
      </c>
      <c r="D849" s="631"/>
      <c r="E849" s="215">
        <f>'Ref 8e2'!C7</f>
        <v>0</v>
      </c>
      <c r="F849" s="3" t="s">
        <v>476</v>
      </c>
      <c r="G849" s="267"/>
      <c r="H849" s="86"/>
    </row>
    <row r="850" spans="1:8">
      <c r="A850" s="543"/>
      <c r="B850" s="627"/>
      <c r="C850" s="630" t="s">
        <v>898</v>
      </c>
      <c r="D850" s="631"/>
      <c r="E850" s="215">
        <f>'Ref 8e2'!C8</f>
        <v>0</v>
      </c>
      <c r="F850" s="3" t="s">
        <v>476</v>
      </c>
      <c r="G850" s="267"/>
      <c r="H850" s="86"/>
    </row>
    <row r="851" spans="1:8">
      <c r="A851" s="543"/>
      <c r="B851" s="627"/>
      <c r="C851" s="630" t="s">
        <v>899</v>
      </c>
      <c r="D851" s="631"/>
      <c r="E851" s="215">
        <f>'Ref 8e2'!C9</f>
        <v>0</v>
      </c>
      <c r="F851" s="3" t="s">
        <v>476</v>
      </c>
      <c r="G851" s="267"/>
      <c r="H851" s="86"/>
    </row>
    <row r="852" spans="1:8">
      <c r="A852" s="543"/>
      <c r="B852" s="627"/>
      <c r="C852" s="216" t="s">
        <v>1055</v>
      </c>
      <c r="D852" s="217"/>
      <c r="E852" s="218">
        <f>IF(SUM(E846:E848)&gt;=300,1,2)</f>
        <v>2</v>
      </c>
      <c r="G852" s="267"/>
      <c r="H852" s="86"/>
    </row>
    <row r="853" spans="1:8">
      <c r="A853" s="543"/>
      <c r="B853" s="627"/>
      <c r="C853" s="630" t="s">
        <v>900</v>
      </c>
      <c r="D853" s="631"/>
      <c r="E853" s="219">
        <f>IF(SUM(E846:E848)&gt;0,SUM(E849:E851)/SUM(E846:E848),0)</f>
        <v>0</v>
      </c>
      <c r="G853" s="267"/>
      <c r="H853" s="86"/>
    </row>
    <row r="854" spans="1:8" ht="18.75" thickBot="1">
      <c r="A854" s="543"/>
      <c r="B854" s="627"/>
      <c r="C854" s="220" t="s">
        <v>860</v>
      </c>
      <c r="D854" s="221"/>
      <c r="E854" s="222">
        <f>IF(E852=1,30%,50%-SUM(E846:E848)/300*20%)</f>
        <v>0.5</v>
      </c>
      <c r="G854" s="267"/>
      <c r="H854" s="86"/>
    </row>
    <row r="855" spans="1:8">
      <c r="A855" s="543"/>
      <c r="B855" s="553"/>
      <c r="C855" s="577" t="s">
        <v>901</v>
      </c>
      <c r="D855" s="577"/>
      <c r="E855" s="107"/>
      <c r="G855" s="267"/>
      <c r="H855" s="86"/>
    </row>
    <row r="856" spans="1:8">
      <c r="A856" s="543"/>
      <c r="B856" s="553"/>
      <c r="C856" s="617" t="s">
        <v>4</v>
      </c>
      <c r="D856" s="192" t="s">
        <v>763</v>
      </c>
      <c r="E856" s="193">
        <f>'8e2'!C7</f>
        <v>0</v>
      </c>
      <c r="F856" s="3" t="s">
        <v>476</v>
      </c>
      <c r="G856" s="267"/>
      <c r="H856" s="86"/>
    </row>
    <row r="857" spans="1:8">
      <c r="A857" s="543"/>
      <c r="B857" s="553"/>
      <c r="C857" s="618"/>
      <c r="D857" s="192" t="s">
        <v>764</v>
      </c>
      <c r="E857" s="193">
        <f>'8e2'!D7</f>
        <v>0</v>
      </c>
      <c r="F857" s="3" t="s">
        <v>476</v>
      </c>
      <c r="G857" s="267"/>
      <c r="H857" s="86"/>
    </row>
    <row r="858" spans="1:8">
      <c r="A858" s="543"/>
      <c r="B858" s="553"/>
      <c r="C858" s="618"/>
      <c r="D858" s="192" t="s">
        <v>765</v>
      </c>
      <c r="E858" s="193">
        <f>'8e2'!E7</f>
        <v>0</v>
      </c>
      <c r="F858" s="3" t="s">
        <v>476</v>
      </c>
      <c r="G858" s="267"/>
      <c r="H858" s="86"/>
    </row>
    <row r="859" spans="1:8">
      <c r="A859" s="543"/>
      <c r="B859" s="553"/>
      <c r="C859" s="618"/>
      <c r="D859" s="192" t="s">
        <v>766</v>
      </c>
      <c r="E859" s="193">
        <f>'8e2'!F7</f>
        <v>0</v>
      </c>
      <c r="F859" s="3" t="s">
        <v>476</v>
      </c>
      <c r="G859" s="267"/>
      <c r="H859" s="86"/>
    </row>
    <row r="860" spans="1:8">
      <c r="A860" s="543"/>
      <c r="B860" s="553"/>
      <c r="C860" s="619"/>
      <c r="D860" s="194" t="s">
        <v>902</v>
      </c>
      <c r="E860" s="110">
        <f>IF((4*E856+3*E857+2*E858+E859)&gt;4,0,4*E856+3*E857+2*E858+E859)</f>
        <v>0</v>
      </c>
      <c r="G860" s="267"/>
      <c r="H860" s="86"/>
    </row>
    <row r="861" spans="1:8">
      <c r="A861" s="543"/>
      <c r="B861" s="553"/>
      <c r="C861" s="617" t="s">
        <v>903</v>
      </c>
      <c r="D861" s="192" t="s">
        <v>763</v>
      </c>
      <c r="E861" s="193">
        <f>'8e2'!C8</f>
        <v>0</v>
      </c>
      <c r="F861" s="3" t="s">
        <v>476</v>
      </c>
      <c r="G861" s="267"/>
      <c r="H861" s="86"/>
    </row>
    <row r="862" spans="1:8">
      <c r="A862" s="543"/>
      <c r="B862" s="553"/>
      <c r="C862" s="618"/>
      <c r="D862" s="192" t="s">
        <v>764</v>
      </c>
      <c r="E862" s="193">
        <f>'8e2'!D8</f>
        <v>0</v>
      </c>
      <c r="F862" s="3" t="s">
        <v>476</v>
      </c>
      <c r="G862" s="267"/>
      <c r="H862" s="86"/>
    </row>
    <row r="863" spans="1:8">
      <c r="A863" s="543"/>
      <c r="B863" s="553"/>
      <c r="C863" s="618"/>
      <c r="D863" s="192" t="s">
        <v>765</v>
      </c>
      <c r="E863" s="193">
        <f>'8e2'!E8</f>
        <v>0</v>
      </c>
      <c r="F863" s="3" t="s">
        <v>476</v>
      </c>
      <c r="G863" s="267"/>
      <c r="H863" s="86"/>
    </row>
    <row r="864" spans="1:8">
      <c r="A864" s="543"/>
      <c r="B864" s="553"/>
      <c r="C864" s="618"/>
      <c r="D864" s="192" t="s">
        <v>766</v>
      </c>
      <c r="E864" s="193">
        <f>'8e2'!F8</f>
        <v>0</v>
      </c>
      <c r="F864" s="3" t="s">
        <v>476</v>
      </c>
      <c r="G864" s="267"/>
      <c r="H864" s="86"/>
    </row>
    <row r="865" spans="1:8">
      <c r="A865" s="543"/>
      <c r="B865" s="553"/>
      <c r="C865" s="619"/>
      <c r="D865" s="194" t="s">
        <v>904</v>
      </c>
      <c r="E865" s="110">
        <f>IF((4*E861+3*E862+2*E863+E864)&gt;4,0,4*E861+3*E862+2*E863+E864)</f>
        <v>0</v>
      </c>
      <c r="G865" s="267"/>
      <c r="H865" s="86"/>
    </row>
    <row r="866" spans="1:8">
      <c r="A866" s="543"/>
      <c r="B866" s="553"/>
      <c r="C866" s="617" t="s">
        <v>905</v>
      </c>
      <c r="D866" s="192" t="s">
        <v>763</v>
      </c>
      <c r="E866" s="193">
        <f>'8e2'!C9</f>
        <v>0</v>
      </c>
      <c r="F866" s="3" t="s">
        <v>476</v>
      </c>
      <c r="G866" s="267"/>
      <c r="H866" s="86"/>
    </row>
    <row r="867" spans="1:8">
      <c r="A867" s="543"/>
      <c r="B867" s="553"/>
      <c r="C867" s="618"/>
      <c r="D867" s="192" t="s">
        <v>764</v>
      </c>
      <c r="E867" s="193">
        <f>'8e2'!D9</f>
        <v>0</v>
      </c>
      <c r="F867" s="3" t="s">
        <v>476</v>
      </c>
      <c r="G867" s="267"/>
      <c r="H867" s="86"/>
    </row>
    <row r="868" spans="1:8">
      <c r="A868" s="543"/>
      <c r="B868" s="553"/>
      <c r="C868" s="618"/>
      <c r="D868" s="192" t="s">
        <v>765</v>
      </c>
      <c r="E868" s="193">
        <f>'8e2'!E9</f>
        <v>0</v>
      </c>
      <c r="F868" s="3" t="s">
        <v>476</v>
      </c>
      <c r="G868" s="267"/>
      <c r="H868" s="86"/>
    </row>
    <row r="869" spans="1:8">
      <c r="A869" s="543"/>
      <c r="B869" s="553"/>
      <c r="C869" s="618"/>
      <c r="D869" s="192" t="s">
        <v>766</v>
      </c>
      <c r="E869" s="193">
        <f>'8e2'!F9</f>
        <v>0</v>
      </c>
      <c r="F869" s="3" t="s">
        <v>476</v>
      </c>
      <c r="G869" s="267"/>
      <c r="H869" s="86"/>
    </row>
    <row r="870" spans="1:8">
      <c r="A870" s="543"/>
      <c r="B870" s="553"/>
      <c r="C870" s="619"/>
      <c r="D870" s="194" t="s">
        <v>906</v>
      </c>
      <c r="E870" s="110">
        <f>IF((4*E866+3*E867+2*E868+E869)&gt;4,0,4*E866+3*E867+2*E868+E869)</f>
        <v>0</v>
      </c>
      <c r="G870" s="267"/>
      <c r="H870" s="86"/>
    </row>
    <row r="871" spans="1:8">
      <c r="A871" s="543"/>
      <c r="B871" s="553"/>
      <c r="C871" s="614" t="s">
        <v>907</v>
      </c>
      <c r="D871" s="192" t="s">
        <v>763</v>
      </c>
      <c r="E871" s="193">
        <f>'8e2'!C10</f>
        <v>0</v>
      </c>
      <c r="F871" s="3" t="s">
        <v>476</v>
      </c>
      <c r="G871" s="267"/>
      <c r="H871" s="86"/>
    </row>
    <row r="872" spans="1:8">
      <c r="A872" s="543"/>
      <c r="B872" s="553"/>
      <c r="C872" s="615"/>
      <c r="D872" s="192" t="s">
        <v>764</v>
      </c>
      <c r="E872" s="193">
        <f>'8e2'!D10</f>
        <v>0</v>
      </c>
      <c r="F872" s="3" t="s">
        <v>476</v>
      </c>
      <c r="G872" s="267"/>
      <c r="H872" s="86"/>
    </row>
    <row r="873" spans="1:8">
      <c r="A873" s="543"/>
      <c r="B873" s="553"/>
      <c r="C873" s="615"/>
      <c r="D873" s="192" t="s">
        <v>765</v>
      </c>
      <c r="E873" s="193">
        <f>'8e2'!E10</f>
        <v>0</v>
      </c>
      <c r="F873" s="3" t="s">
        <v>476</v>
      </c>
      <c r="G873" s="267"/>
      <c r="H873" s="86"/>
    </row>
    <row r="874" spans="1:8">
      <c r="A874" s="543"/>
      <c r="B874" s="553"/>
      <c r="C874" s="615"/>
      <c r="D874" s="192" t="s">
        <v>766</v>
      </c>
      <c r="E874" s="193">
        <f>'8e2'!F10</f>
        <v>0</v>
      </c>
      <c r="F874" s="3" t="s">
        <v>476</v>
      </c>
      <c r="G874" s="267"/>
      <c r="H874" s="86"/>
    </row>
    <row r="875" spans="1:8">
      <c r="A875" s="543"/>
      <c r="B875" s="553"/>
      <c r="C875" s="616"/>
      <c r="D875" s="194" t="s">
        <v>908</v>
      </c>
      <c r="E875" s="110">
        <f>IF((4*E871+3*E872+2*E873+E874)&gt;4,0,4*E871+3*E872+2*E873+E874)</f>
        <v>0</v>
      </c>
      <c r="G875" s="267"/>
      <c r="H875" s="86"/>
    </row>
    <row r="876" spans="1:8">
      <c r="A876" s="543"/>
      <c r="B876" s="553"/>
      <c r="C876" s="617" t="s">
        <v>909</v>
      </c>
      <c r="D876" s="192" t="s">
        <v>763</v>
      </c>
      <c r="E876" s="193">
        <f>'8e2'!C11</f>
        <v>0</v>
      </c>
      <c r="F876" s="3" t="s">
        <v>476</v>
      </c>
      <c r="G876" s="267"/>
      <c r="H876" s="86"/>
    </row>
    <row r="877" spans="1:8">
      <c r="A877" s="543"/>
      <c r="B877" s="553"/>
      <c r="C877" s="618"/>
      <c r="D877" s="192" t="s">
        <v>764</v>
      </c>
      <c r="E877" s="193">
        <f>'8e2'!D11</f>
        <v>0</v>
      </c>
      <c r="F877" s="3" t="s">
        <v>476</v>
      </c>
      <c r="G877" s="267"/>
      <c r="H877" s="86"/>
    </row>
    <row r="878" spans="1:8">
      <c r="A878" s="543"/>
      <c r="B878" s="553"/>
      <c r="C878" s="618"/>
      <c r="D878" s="192" t="s">
        <v>765</v>
      </c>
      <c r="E878" s="193">
        <f>'8e2'!E11</f>
        <v>0</v>
      </c>
      <c r="F878" s="3" t="s">
        <v>476</v>
      </c>
      <c r="G878" s="267"/>
      <c r="H878" s="86"/>
    </row>
    <row r="879" spans="1:8">
      <c r="A879" s="543"/>
      <c r="B879" s="553"/>
      <c r="C879" s="618"/>
      <c r="D879" s="192" t="s">
        <v>766</v>
      </c>
      <c r="E879" s="193">
        <f>'8e2'!F11</f>
        <v>0</v>
      </c>
      <c r="F879" s="3" t="s">
        <v>476</v>
      </c>
      <c r="G879" s="267"/>
      <c r="H879" s="86"/>
    </row>
    <row r="880" spans="1:8">
      <c r="A880" s="543"/>
      <c r="B880" s="553"/>
      <c r="C880" s="619"/>
      <c r="D880" s="194" t="s">
        <v>910</v>
      </c>
      <c r="E880" s="110">
        <f>IF((4*E876+3*E877+2*E878+E879)&gt;4,0,4*E876+3*E877+2*E878+E879)</f>
        <v>0</v>
      </c>
      <c r="G880" s="267"/>
      <c r="H880" s="86"/>
    </row>
    <row r="881" spans="1:8">
      <c r="A881" s="543"/>
      <c r="B881" s="553"/>
      <c r="C881" s="617" t="s">
        <v>5</v>
      </c>
      <c r="D881" s="192" t="s">
        <v>763</v>
      </c>
      <c r="E881" s="193">
        <f>'8e2'!C12</f>
        <v>0</v>
      </c>
      <c r="F881" s="3" t="s">
        <v>476</v>
      </c>
      <c r="G881" s="267"/>
      <c r="H881" s="86"/>
    </row>
    <row r="882" spans="1:8">
      <c r="A882" s="543"/>
      <c r="B882" s="553"/>
      <c r="C882" s="618"/>
      <c r="D882" s="192" t="s">
        <v>764</v>
      </c>
      <c r="E882" s="193">
        <f>'8e2'!D12</f>
        <v>0</v>
      </c>
      <c r="F882" s="3" t="s">
        <v>476</v>
      </c>
      <c r="G882" s="267"/>
      <c r="H882" s="86"/>
    </row>
    <row r="883" spans="1:8">
      <c r="A883" s="543"/>
      <c r="B883" s="553"/>
      <c r="C883" s="618"/>
      <c r="D883" s="192" t="s">
        <v>765</v>
      </c>
      <c r="E883" s="193">
        <f>'8e2'!E12</f>
        <v>0</v>
      </c>
      <c r="F883" s="3" t="s">
        <v>476</v>
      </c>
      <c r="G883" s="267"/>
      <c r="H883" s="86"/>
    </row>
    <row r="884" spans="1:8">
      <c r="A884" s="543"/>
      <c r="B884" s="553"/>
      <c r="C884" s="618"/>
      <c r="D884" s="192" t="s">
        <v>766</v>
      </c>
      <c r="E884" s="193">
        <f>'8e2'!F12</f>
        <v>0</v>
      </c>
      <c r="F884" s="3" t="s">
        <v>476</v>
      </c>
      <c r="G884" s="267"/>
      <c r="H884" s="86"/>
    </row>
    <row r="885" spans="1:8">
      <c r="A885" s="543"/>
      <c r="B885" s="553"/>
      <c r="C885" s="619"/>
      <c r="D885" s="194" t="s">
        <v>911</v>
      </c>
      <c r="E885" s="110">
        <f>IF((4*E881+3*E882+2*E883+E884)&gt;4,0,4*E881+3*E882+2*E883+E884)</f>
        <v>0</v>
      </c>
      <c r="G885" s="267"/>
      <c r="H885" s="86"/>
    </row>
    <row r="886" spans="1:8">
      <c r="A886" s="543"/>
      <c r="B886" s="553"/>
      <c r="C886" s="614" t="s">
        <v>912</v>
      </c>
      <c r="D886" s="192" t="s">
        <v>763</v>
      </c>
      <c r="E886" s="193">
        <f>'8e2'!C13</f>
        <v>0</v>
      </c>
      <c r="F886" s="3" t="s">
        <v>476</v>
      </c>
      <c r="G886" s="267"/>
      <c r="H886" s="86"/>
    </row>
    <row r="887" spans="1:8">
      <c r="A887" s="543"/>
      <c r="B887" s="553"/>
      <c r="C887" s="615"/>
      <c r="D887" s="192" t="s">
        <v>764</v>
      </c>
      <c r="E887" s="193">
        <f>'8e2'!D13</f>
        <v>0</v>
      </c>
      <c r="F887" s="3" t="s">
        <v>476</v>
      </c>
      <c r="G887" s="267"/>
      <c r="H887" s="86"/>
    </row>
    <row r="888" spans="1:8">
      <c r="A888" s="543"/>
      <c r="B888" s="553"/>
      <c r="C888" s="615"/>
      <c r="D888" s="192" t="s">
        <v>765</v>
      </c>
      <c r="E888" s="193">
        <f>'8e2'!E13</f>
        <v>0</v>
      </c>
      <c r="F888" s="3" t="s">
        <v>476</v>
      </c>
      <c r="G888" s="267"/>
      <c r="H888" s="86"/>
    </row>
    <row r="889" spans="1:8">
      <c r="A889" s="543"/>
      <c r="B889" s="553"/>
      <c r="C889" s="615"/>
      <c r="D889" s="192" t="s">
        <v>766</v>
      </c>
      <c r="E889" s="193">
        <f>'8e2'!F13</f>
        <v>0</v>
      </c>
      <c r="F889" s="3" t="s">
        <v>476</v>
      </c>
      <c r="G889" s="267"/>
      <c r="H889" s="86"/>
    </row>
    <row r="890" spans="1:8">
      <c r="A890" s="543"/>
      <c r="B890" s="553"/>
      <c r="C890" s="616"/>
      <c r="D890" s="194" t="s">
        <v>913</v>
      </c>
      <c r="E890" s="110">
        <f>IF((4*E886+3*E887+2*E888+E889)&gt;4,0,4*E886+3*E887+2*E888+E889)</f>
        <v>0</v>
      </c>
      <c r="G890" s="267"/>
      <c r="H890" s="86"/>
    </row>
    <row r="891" spans="1:8">
      <c r="A891" s="543"/>
      <c r="B891" s="553"/>
      <c r="C891" s="579" t="s">
        <v>871</v>
      </c>
      <c r="D891" s="580"/>
      <c r="E891" s="110">
        <f>(E860+E865+E870+E875+E880+E885+E890)/7</f>
        <v>0</v>
      </c>
      <c r="H891" s="86"/>
    </row>
    <row r="892" spans="1:8" ht="15.75" thickBot="1">
      <c r="A892" s="544"/>
      <c r="B892" s="554"/>
      <c r="C892" s="550" t="s">
        <v>418</v>
      </c>
      <c r="D892" s="551"/>
      <c r="E892" s="89">
        <f>IF(E853&gt;=E854,E891,E853/E854*E891)</f>
        <v>0</v>
      </c>
      <c r="H892" s="86"/>
    </row>
    <row r="893" spans="1:8" ht="15.75" thickBot="1">
      <c r="C893" s="31"/>
      <c r="D893" s="31"/>
      <c r="H893" s="123"/>
    </row>
    <row r="894" spans="1:8">
      <c r="A894" s="542">
        <v>64</v>
      </c>
      <c r="B894" s="552" t="s">
        <v>914</v>
      </c>
      <c r="C894" s="577" t="s">
        <v>1057</v>
      </c>
      <c r="D894" s="577"/>
      <c r="E894" s="166"/>
      <c r="H894" s="82"/>
    </row>
    <row r="895" spans="1:8">
      <c r="A895" s="543"/>
      <c r="B895" s="553"/>
      <c r="C895" s="579" t="s">
        <v>603</v>
      </c>
      <c r="D895" s="580"/>
      <c r="E895" s="108">
        <f>'8f1-1'!F7*3</f>
        <v>0</v>
      </c>
      <c r="F895" s="3" t="s">
        <v>476</v>
      </c>
      <c r="G895" s="269"/>
      <c r="H895" s="86"/>
    </row>
    <row r="896" spans="1:8">
      <c r="A896" s="543"/>
      <c r="B896" s="553"/>
      <c r="C896" s="579" t="s">
        <v>604</v>
      </c>
      <c r="D896" s="580"/>
      <c r="E896" s="108">
        <f>'8f1-1'!F8*3</f>
        <v>0</v>
      </c>
      <c r="F896" s="3" t="s">
        <v>476</v>
      </c>
      <c r="G896" s="269"/>
      <c r="H896" s="86"/>
    </row>
    <row r="897" spans="1:8">
      <c r="A897" s="543"/>
      <c r="B897" s="553"/>
      <c r="C897" s="579" t="s">
        <v>605</v>
      </c>
      <c r="D897" s="580"/>
      <c r="E897" s="108">
        <f>'8f1-1'!F9*3</f>
        <v>0</v>
      </c>
      <c r="F897" s="3" t="s">
        <v>476</v>
      </c>
      <c r="G897" s="269"/>
      <c r="H897" s="86"/>
    </row>
    <row r="898" spans="1:8">
      <c r="A898" s="543"/>
      <c r="B898" s="553"/>
      <c r="C898" s="579" t="s">
        <v>606</v>
      </c>
      <c r="D898" s="580"/>
      <c r="E898" s="108">
        <f>'8f1-1'!F10*3</f>
        <v>0</v>
      </c>
      <c r="F898" s="3" t="s">
        <v>476</v>
      </c>
      <c r="G898" s="269"/>
      <c r="H898" s="86"/>
    </row>
    <row r="899" spans="1:8">
      <c r="A899" s="543"/>
      <c r="B899" s="553"/>
      <c r="C899" s="579" t="s">
        <v>607</v>
      </c>
      <c r="D899" s="580"/>
      <c r="E899" s="108">
        <f>'8f1-1'!F11*3</f>
        <v>0</v>
      </c>
      <c r="F899" s="3" t="s">
        <v>476</v>
      </c>
      <c r="G899" s="269"/>
      <c r="H899" s="86"/>
    </row>
    <row r="900" spans="1:8">
      <c r="A900" s="543"/>
      <c r="B900" s="553"/>
      <c r="C900" s="579" t="s">
        <v>608</v>
      </c>
      <c r="D900" s="580"/>
      <c r="E900" s="108">
        <f>'8f1-1'!F12*3</f>
        <v>0</v>
      </c>
      <c r="F900" s="3" t="s">
        <v>476</v>
      </c>
      <c r="G900" s="269"/>
      <c r="H900" s="86"/>
    </row>
    <row r="901" spans="1:8">
      <c r="A901" s="543"/>
      <c r="B901" s="553"/>
      <c r="C901" s="579" t="s">
        <v>609</v>
      </c>
      <c r="D901" s="580"/>
      <c r="E901" s="108">
        <f>'8f1-1'!F13*3</f>
        <v>0</v>
      </c>
      <c r="F901" s="3" t="s">
        <v>476</v>
      </c>
      <c r="G901" s="269"/>
      <c r="H901" s="86"/>
    </row>
    <row r="902" spans="1:8">
      <c r="A902" s="543"/>
      <c r="B902" s="553"/>
      <c r="C902" s="579" t="s">
        <v>610</v>
      </c>
      <c r="D902" s="580"/>
      <c r="E902" s="108">
        <f>'8f1-1'!F14*3</f>
        <v>0</v>
      </c>
      <c r="F902" s="3" t="s">
        <v>476</v>
      </c>
      <c r="G902" s="269"/>
      <c r="H902" s="86"/>
    </row>
    <row r="903" spans="1:8">
      <c r="A903" s="543"/>
      <c r="B903" s="553"/>
      <c r="C903" s="579" t="s">
        <v>611</v>
      </c>
      <c r="D903" s="580"/>
      <c r="E903" s="108">
        <f>'8f1-1'!F15*3</f>
        <v>0</v>
      </c>
      <c r="F903" s="3" t="s">
        <v>476</v>
      </c>
      <c r="G903" s="269"/>
      <c r="H903" s="86"/>
    </row>
    <row r="904" spans="1:8">
      <c r="A904" s="543"/>
      <c r="B904" s="553"/>
      <c r="C904" s="579" t="s">
        <v>612</v>
      </c>
      <c r="D904" s="580"/>
      <c r="E904" s="108">
        <f>'8f1-1'!F16*3</f>
        <v>0</v>
      </c>
      <c r="F904" s="3" t="s">
        <v>476</v>
      </c>
      <c r="G904" s="269"/>
      <c r="H904" s="86"/>
    </row>
    <row r="905" spans="1:8">
      <c r="A905" s="543"/>
      <c r="B905" s="553"/>
      <c r="C905" s="579" t="s">
        <v>915</v>
      </c>
      <c r="D905" s="580"/>
      <c r="E905" s="108">
        <f>'2a'!G11</f>
        <v>0</v>
      </c>
      <c r="F905" s="3" t="s">
        <v>476</v>
      </c>
      <c r="G905" s="269"/>
      <c r="H905" s="86"/>
    </row>
    <row r="906" spans="1:8">
      <c r="A906" s="543"/>
      <c r="B906" s="553"/>
      <c r="C906" s="579" t="s">
        <v>613</v>
      </c>
      <c r="D906" s="580"/>
      <c r="E906" s="145">
        <f>IF(E905&gt;0,(E898+E901+E904)/E905,0)</f>
        <v>0</v>
      </c>
      <c r="G906" s="111"/>
      <c r="H906" s="86"/>
    </row>
    <row r="907" spans="1:8">
      <c r="A907" s="543"/>
      <c r="B907" s="553"/>
      <c r="C907" s="579" t="s">
        <v>614</v>
      </c>
      <c r="D907" s="580"/>
      <c r="E907" s="145">
        <f>IF(E905&gt;0,(E896+E897+E900+E903)/E905,0)</f>
        <v>0</v>
      </c>
      <c r="G907" s="111"/>
      <c r="H907" s="86"/>
    </row>
    <row r="908" spans="1:8">
      <c r="A908" s="543"/>
      <c r="B908" s="553"/>
      <c r="C908" s="579" t="s">
        <v>615</v>
      </c>
      <c r="D908" s="580"/>
      <c r="E908" s="145">
        <f>IF(E905&gt;0,(E895+E899+E902)/E905,0)</f>
        <v>0</v>
      </c>
      <c r="G908" s="111"/>
      <c r="H908" s="86"/>
    </row>
    <row r="909" spans="1:8">
      <c r="A909" s="543"/>
      <c r="B909" s="553"/>
      <c r="C909" s="112" t="s">
        <v>481</v>
      </c>
      <c r="D909" s="230">
        <v>0.01</v>
      </c>
      <c r="E909" s="113"/>
      <c r="G909" s="111"/>
      <c r="H909" s="86"/>
    </row>
    <row r="910" spans="1:8">
      <c r="A910" s="543"/>
      <c r="B910" s="553"/>
      <c r="C910" s="112" t="s">
        <v>482</v>
      </c>
      <c r="D910" s="230">
        <v>0.1</v>
      </c>
      <c r="E910" s="113"/>
      <c r="G910" s="111"/>
      <c r="H910" s="86"/>
    </row>
    <row r="911" spans="1:8">
      <c r="A911" s="543"/>
      <c r="B911" s="553"/>
      <c r="C911" s="112" t="s">
        <v>483</v>
      </c>
      <c r="D911" s="230">
        <v>0.5</v>
      </c>
      <c r="E911" s="113"/>
      <c r="G911" s="111"/>
      <c r="H911" s="86"/>
    </row>
    <row r="912" spans="1:8">
      <c r="A912" s="543"/>
      <c r="B912" s="553"/>
      <c r="C912" s="117"/>
      <c r="D912" s="118" t="s">
        <v>596</v>
      </c>
      <c r="E912" s="119" t="str">
        <f>IF(E906&gt;=D909,"YES","NO")</f>
        <v>NO</v>
      </c>
      <c r="G912" s="111"/>
      <c r="H912" s="86"/>
    </row>
    <row r="913" spans="1:8">
      <c r="A913" s="543"/>
      <c r="B913" s="553"/>
      <c r="C913" s="117"/>
      <c r="D913" s="118" t="s">
        <v>597</v>
      </c>
      <c r="E913" s="119" t="str">
        <f>IF(AND(E906&lt;D909,E907&gt;=D910),"YES","NO")</f>
        <v>NO</v>
      </c>
      <c r="G913" s="111"/>
      <c r="H913" s="86"/>
    </row>
    <row r="914" spans="1:8">
      <c r="A914" s="543"/>
      <c r="B914" s="553"/>
      <c r="C914" s="117"/>
      <c r="D914" s="118" t="s">
        <v>598</v>
      </c>
      <c r="E914" s="119" t="str">
        <f>IF(OR(AND(E906&gt;0,E906&lt;D909,E907=0),AND(E907&gt;0,E907&lt;D910,E906=0),AND(E906&gt;0,E906&lt;D909,E907&gt;0,E907&lt;D910)),"YES","NO")</f>
        <v>NO</v>
      </c>
      <c r="G914" s="111"/>
      <c r="H914" s="86"/>
    </row>
    <row r="915" spans="1:8">
      <c r="A915" s="543"/>
      <c r="B915" s="553"/>
      <c r="C915" s="117"/>
      <c r="D915" s="118" t="s">
        <v>599</v>
      </c>
      <c r="E915" s="119" t="str">
        <f>IF(AND(E906=0,E907=0,E908&gt;=D911),"YES","NO")</f>
        <v>NO</v>
      </c>
      <c r="G915" s="111"/>
      <c r="H915" s="86"/>
    </row>
    <row r="916" spans="1:8">
      <c r="A916" s="543"/>
      <c r="B916" s="553"/>
      <c r="C916" s="117"/>
      <c r="D916" s="118" t="s">
        <v>600</v>
      </c>
      <c r="E916" s="119" t="str">
        <f>IF(AND(E906=0,E907=0,E908&lt;D911),"YES","NO")</f>
        <v>YES</v>
      </c>
      <c r="G916" s="111"/>
      <c r="H916" s="86"/>
    </row>
    <row r="917" spans="1:8" ht="15.75" thickBot="1">
      <c r="A917" s="544"/>
      <c r="B917" s="554"/>
      <c r="C917" s="572" t="s">
        <v>418</v>
      </c>
      <c r="D917" s="573"/>
      <c r="E917" s="89">
        <f>IF(E912="YES",4,IF(E913="YES",3+E906/D909,IF(E914="YES",2+2*E906/D909+E907/D910-(E906*E907)/(D909*D910),IF(E915="YES",2,2*E908/D911))))</f>
        <v>0</v>
      </c>
      <c r="G917" s="114"/>
      <c r="H917" s="86"/>
    </row>
    <row r="918" spans="1:8" ht="15.75" thickBot="1">
      <c r="C918" s="31"/>
      <c r="D918" s="31"/>
      <c r="H918" s="123"/>
    </row>
    <row r="919" spans="1:8">
      <c r="A919" s="590"/>
      <c r="B919" s="593"/>
      <c r="C919" s="637"/>
      <c r="D919" s="637"/>
      <c r="E919" s="234"/>
      <c r="H919" s="82"/>
    </row>
    <row r="920" spans="1:8">
      <c r="A920" s="591"/>
      <c r="B920" s="594"/>
      <c r="C920" s="638"/>
      <c r="D920" s="639"/>
      <c r="E920" s="235"/>
      <c r="G920" s="109"/>
      <c r="H920" s="86"/>
    </row>
    <row r="921" spans="1:8">
      <c r="A921" s="591"/>
      <c r="B921" s="594"/>
      <c r="C921" s="117"/>
      <c r="D921" s="118"/>
      <c r="E921" s="236"/>
      <c r="G921" s="109"/>
      <c r="H921" s="86"/>
    </row>
    <row r="922" spans="1:8" ht="15.75" thickBot="1">
      <c r="A922" s="592"/>
      <c r="B922" s="595"/>
      <c r="C922" s="640"/>
      <c r="D922" s="641"/>
      <c r="E922" s="237"/>
      <c r="G922" s="114"/>
      <c r="H922" s="86"/>
    </row>
    <row r="923" spans="1:8" ht="15.75" thickBot="1">
      <c r="C923" s="31"/>
      <c r="D923" s="31"/>
      <c r="H923" s="123"/>
    </row>
    <row r="924" spans="1:8">
      <c r="A924" s="590"/>
      <c r="B924" s="593"/>
      <c r="C924" s="596"/>
      <c r="D924" s="596"/>
      <c r="E924" s="153"/>
      <c r="H924" s="82"/>
    </row>
    <row r="925" spans="1:8">
      <c r="A925" s="591"/>
      <c r="B925" s="594"/>
      <c r="C925" s="568"/>
      <c r="D925" s="569"/>
      <c r="E925" s="154"/>
      <c r="G925" s="109"/>
      <c r="H925" s="86"/>
    </row>
    <row r="926" spans="1:8">
      <c r="A926" s="591"/>
      <c r="B926" s="594"/>
      <c r="C926" s="238"/>
      <c r="D926" s="239"/>
      <c r="E926" s="240"/>
      <c r="G926" s="109"/>
      <c r="H926" s="86"/>
    </row>
    <row r="927" spans="1:8" ht="15.75" thickBot="1">
      <c r="A927" s="592"/>
      <c r="B927" s="595"/>
      <c r="C927" s="597"/>
      <c r="D927" s="598"/>
      <c r="E927" s="156"/>
      <c r="G927" s="114"/>
      <c r="H927" s="86"/>
    </row>
    <row r="928" spans="1:8" ht="15.75" thickBot="1">
      <c r="C928" s="31"/>
      <c r="D928" s="31"/>
      <c r="H928" s="123"/>
    </row>
    <row r="929" spans="1:8">
      <c r="A929" s="542">
        <v>65</v>
      </c>
      <c r="B929" s="552"/>
      <c r="C929" s="577" t="s">
        <v>1058</v>
      </c>
      <c r="D929" s="577"/>
      <c r="E929" s="107"/>
      <c r="H929" s="82"/>
    </row>
    <row r="930" spans="1:8" ht="42" customHeight="1">
      <c r="A930" s="543"/>
      <c r="B930" s="553"/>
      <c r="C930" s="579" t="s">
        <v>620</v>
      </c>
      <c r="D930" s="580"/>
      <c r="E930" s="108">
        <f>'8f4-1'!I9*3</f>
        <v>0</v>
      </c>
      <c r="F930" s="3" t="s">
        <v>476</v>
      </c>
      <c r="G930" s="269"/>
      <c r="H930" s="86"/>
    </row>
    <row r="931" spans="1:8" ht="42" customHeight="1">
      <c r="A931" s="543"/>
      <c r="B931" s="553"/>
      <c r="C931" s="579" t="s">
        <v>621</v>
      </c>
      <c r="D931" s="580"/>
      <c r="E931" s="108">
        <f>'8f4-2'!I9*3</f>
        <v>0</v>
      </c>
      <c r="F931" s="3" t="s">
        <v>476</v>
      </c>
      <c r="G931" s="269"/>
      <c r="H931" s="86"/>
    </row>
    <row r="932" spans="1:8" ht="42" customHeight="1">
      <c r="A932" s="543"/>
      <c r="B932" s="553"/>
      <c r="C932" s="579" t="s">
        <v>622</v>
      </c>
      <c r="D932" s="580"/>
      <c r="E932" s="108">
        <f>'8f4-3'!I9*3</f>
        <v>0</v>
      </c>
      <c r="F932" s="3" t="s">
        <v>476</v>
      </c>
      <c r="G932" s="269"/>
      <c r="H932" s="86"/>
    </row>
    <row r="933" spans="1:8" ht="42" customHeight="1">
      <c r="A933" s="543"/>
      <c r="B933" s="553"/>
      <c r="C933" s="579" t="s">
        <v>623</v>
      </c>
      <c r="D933" s="580"/>
      <c r="E933" s="108">
        <f>'8f4-4'!I9*3</f>
        <v>0</v>
      </c>
      <c r="F933" s="3" t="s">
        <v>476</v>
      </c>
      <c r="G933" s="269"/>
      <c r="H933" s="86"/>
    </row>
    <row r="934" spans="1:8">
      <c r="A934" s="543"/>
      <c r="B934" s="553"/>
      <c r="C934" s="579" t="s">
        <v>917</v>
      </c>
      <c r="D934" s="580"/>
      <c r="E934" s="110">
        <f>2*(E930+E931+E932)+E933</f>
        <v>0</v>
      </c>
      <c r="G934" s="109"/>
      <c r="H934" s="86"/>
    </row>
    <row r="935" spans="1:8">
      <c r="A935" s="543"/>
      <c r="B935" s="553"/>
      <c r="C935" s="117" t="s">
        <v>530</v>
      </c>
      <c r="D935" s="118">
        <v>1</v>
      </c>
      <c r="E935" s="168"/>
      <c r="G935" s="109"/>
      <c r="H935" s="86"/>
    </row>
    <row r="936" spans="1:8" ht="15.75" thickBot="1">
      <c r="A936" s="544"/>
      <c r="B936" s="554"/>
      <c r="C936" s="572" t="s">
        <v>418</v>
      </c>
      <c r="D936" s="573"/>
      <c r="E936" s="89">
        <f>IF(E934&gt;=D935,4,2+2/D935*E934)</f>
        <v>2</v>
      </c>
      <c r="G936" s="114"/>
      <c r="H936" s="86"/>
    </row>
    <row r="937" spans="1:8" ht="15.75" thickBot="1">
      <c r="C937" s="31"/>
      <c r="D937" s="31"/>
      <c r="H937" s="123"/>
    </row>
    <row r="938" spans="1:8" ht="31.5" customHeight="1">
      <c r="A938" s="542">
        <v>66</v>
      </c>
      <c r="B938" s="545" t="s">
        <v>918</v>
      </c>
      <c r="C938" s="548" t="s">
        <v>919</v>
      </c>
      <c r="D938" s="549"/>
      <c r="E938" s="81"/>
      <c r="F938" s="3" t="str">
        <f>IF(OR(ISBLANK(E938),E938&gt;4),"Salah isi","judge")</f>
        <v>Salah isi</v>
      </c>
      <c r="H938" s="82"/>
    </row>
    <row r="939" spans="1:8" ht="135">
      <c r="A939" s="543"/>
      <c r="B939" s="546"/>
      <c r="C939" s="83">
        <v>4</v>
      </c>
      <c r="D939" s="99" t="s">
        <v>920</v>
      </c>
      <c r="E939" s="85"/>
      <c r="H939" s="86"/>
    </row>
    <row r="940" spans="1:8" ht="135">
      <c r="A940" s="543"/>
      <c r="B940" s="546"/>
      <c r="C940" s="83">
        <v>3</v>
      </c>
      <c r="D940" s="99" t="s">
        <v>921</v>
      </c>
      <c r="E940" s="85"/>
      <c r="H940" s="86"/>
    </row>
    <row r="941" spans="1:8" ht="105">
      <c r="A941" s="543"/>
      <c r="B941" s="546"/>
      <c r="C941" s="83">
        <v>2</v>
      </c>
      <c r="D941" s="99" t="s">
        <v>922</v>
      </c>
      <c r="E941" s="85"/>
      <c r="H941" s="86"/>
    </row>
    <row r="942" spans="1:8" ht="135">
      <c r="A942" s="543"/>
      <c r="B942" s="546"/>
      <c r="C942" s="83">
        <v>1</v>
      </c>
      <c r="D942" s="99" t="s">
        <v>923</v>
      </c>
      <c r="E942" s="85"/>
      <c r="H942" s="86"/>
    </row>
    <row r="943" spans="1:8">
      <c r="A943" s="543"/>
      <c r="B943" s="546"/>
      <c r="C943" s="83">
        <v>0</v>
      </c>
      <c r="D943" s="99" t="s">
        <v>924</v>
      </c>
      <c r="E943" s="88"/>
      <c r="H943" s="86"/>
    </row>
    <row r="944" spans="1:8" ht="15.75" thickBot="1">
      <c r="A944" s="544"/>
      <c r="B944" s="547"/>
      <c r="C944" s="550" t="s">
        <v>418</v>
      </c>
      <c r="D944" s="551"/>
      <c r="E944" s="89">
        <f>IF(F938="Salah isi",0,E938)</f>
        <v>0</v>
      </c>
      <c r="H944" s="86"/>
    </row>
    <row r="945" spans="1:8" ht="15.75" thickBot="1">
      <c r="A945" s="90"/>
      <c r="B945" s="90"/>
      <c r="C945" s="91"/>
      <c r="D945" s="91"/>
      <c r="E945" s="92"/>
      <c r="H945" s="86"/>
    </row>
    <row r="946" spans="1:8" ht="35.25" customHeight="1">
      <c r="A946" s="542">
        <v>67</v>
      </c>
      <c r="B946" s="545" t="s">
        <v>925</v>
      </c>
      <c r="C946" s="548" t="s">
        <v>926</v>
      </c>
      <c r="D946" s="549"/>
      <c r="E946" s="81"/>
      <c r="F946" s="3" t="str">
        <f>IF(OR(ISBLANK(E946),E946&gt;4),"Salah isi","judge")</f>
        <v>Salah isi</v>
      </c>
      <c r="H946" s="82"/>
    </row>
    <row r="947" spans="1:8" ht="105">
      <c r="A947" s="543"/>
      <c r="B947" s="546"/>
      <c r="C947" s="83">
        <v>4</v>
      </c>
      <c r="D947" s="99" t="s">
        <v>927</v>
      </c>
      <c r="E947" s="85"/>
      <c r="H947" s="86"/>
    </row>
    <row r="948" spans="1:8" ht="90">
      <c r="A948" s="543"/>
      <c r="B948" s="546"/>
      <c r="C948" s="83">
        <v>3</v>
      </c>
      <c r="D948" s="99" t="s">
        <v>928</v>
      </c>
      <c r="E948" s="85"/>
      <c r="H948" s="86"/>
    </row>
    <row r="949" spans="1:8" ht="75">
      <c r="A949" s="543"/>
      <c r="B949" s="546"/>
      <c r="C949" s="83">
        <v>2</v>
      </c>
      <c r="D949" s="99" t="s">
        <v>929</v>
      </c>
      <c r="E949" s="85"/>
      <c r="H949" s="86"/>
    </row>
    <row r="950" spans="1:8" ht="90">
      <c r="A950" s="543"/>
      <c r="B950" s="546"/>
      <c r="C950" s="83">
        <v>1</v>
      </c>
      <c r="D950" s="99" t="s">
        <v>930</v>
      </c>
      <c r="E950" s="85"/>
      <c r="H950" s="86"/>
    </row>
    <row r="951" spans="1:8">
      <c r="A951" s="543"/>
      <c r="B951" s="546"/>
      <c r="C951" s="83">
        <v>0</v>
      </c>
      <c r="D951" s="99" t="s">
        <v>931</v>
      </c>
      <c r="E951" s="88"/>
      <c r="H951" s="86"/>
    </row>
    <row r="952" spans="1:8" ht="15.75" thickBot="1">
      <c r="A952" s="544"/>
      <c r="B952" s="547"/>
      <c r="C952" s="550" t="s">
        <v>418</v>
      </c>
      <c r="D952" s="551"/>
      <c r="E952" s="89">
        <f>IF(F946="Salah isi",0,E946)</f>
        <v>0</v>
      </c>
      <c r="H952" s="86"/>
    </row>
    <row r="953" spans="1:8" ht="15.75" thickBot="1">
      <c r="H953" s="31"/>
    </row>
    <row r="954" spans="1:8" ht="26.25" customHeight="1">
      <c r="A954" s="542">
        <v>68</v>
      </c>
      <c r="B954" s="545" t="s">
        <v>932</v>
      </c>
      <c r="C954" s="548" t="s">
        <v>933</v>
      </c>
      <c r="D954" s="549"/>
      <c r="E954" s="81"/>
      <c r="F954" s="3" t="str">
        <f>IF(OR(ISBLANK(E954),E954&gt;4),"Salah isi","judge")</f>
        <v>Salah isi</v>
      </c>
      <c r="H954" s="82"/>
    </row>
    <row r="955" spans="1:8" ht="105">
      <c r="A955" s="543"/>
      <c r="B955" s="546"/>
      <c r="C955" s="83">
        <v>4</v>
      </c>
      <c r="D955" s="99" t="s">
        <v>934</v>
      </c>
      <c r="E955" s="85"/>
      <c r="H955" s="86"/>
    </row>
    <row r="956" spans="1:8" ht="90">
      <c r="A956" s="543"/>
      <c r="B956" s="546"/>
      <c r="C956" s="83">
        <v>3</v>
      </c>
      <c r="D956" s="99" t="s">
        <v>935</v>
      </c>
      <c r="E956" s="85"/>
      <c r="H956" s="86"/>
    </row>
    <row r="957" spans="1:8" ht="75">
      <c r="A957" s="543"/>
      <c r="B957" s="546"/>
      <c r="C957" s="83">
        <v>2</v>
      </c>
      <c r="D957" s="99" t="s">
        <v>936</v>
      </c>
      <c r="E957" s="85"/>
      <c r="H957" s="86"/>
    </row>
    <row r="958" spans="1:8" ht="75">
      <c r="A958" s="543"/>
      <c r="B958" s="546"/>
      <c r="C958" s="83">
        <v>1</v>
      </c>
      <c r="D958" s="99" t="s">
        <v>937</v>
      </c>
      <c r="E958" s="85"/>
      <c r="H958" s="86"/>
    </row>
    <row r="959" spans="1:8">
      <c r="A959" s="543"/>
      <c r="B959" s="546"/>
      <c r="C959" s="83">
        <v>0</v>
      </c>
      <c r="D959" s="99" t="s">
        <v>938</v>
      </c>
      <c r="E959" s="88"/>
      <c r="H959" s="86"/>
    </row>
    <row r="960" spans="1:8" ht="15.75" thickBot="1">
      <c r="A960" s="544"/>
      <c r="B960" s="547"/>
      <c r="C960" s="550" t="s">
        <v>418</v>
      </c>
      <c r="D960" s="551"/>
      <c r="E960" s="89">
        <f>IF(F954="Salah isi",0,E954)</f>
        <v>0</v>
      </c>
      <c r="H960" s="86"/>
    </row>
    <row r="961" spans="1:8" ht="15.75" thickBot="1">
      <c r="H961" s="31"/>
    </row>
    <row r="962" spans="1:8" ht="32.25" customHeight="1">
      <c r="A962" s="542">
        <v>69</v>
      </c>
      <c r="B962" s="545" t="s">
        <v>939</v>
      </c>
      <c r="C962" s="548" t="s">
        <v>940</v>
      </c>
      <c r="D962" s="549"/>
      <c r="E962" s="81"/>
      <c r="F962" s="3" t="str">
        <f>IF(OR(ISBLANK(E962),E962&gt;4),"Salah isi","judge")</f>
        <v>Salah isi</v>
      </c>
      <c r="H962" s="82"/>
    </row>
    <row r="963" spans="1:8" ht="90">
      <c r="A963" s="543"/>
      <c r="B963" s="546"/>
      <c r="C963" s="83">
        <v>4</v>
      </c>
      <c r="D963" s="99" t="s">
        <v>941</v>
      </c>
      <c r="E963" s="85"/>
      <c r="H963" s="241"/>
    </row>
    <row r="964" spans="1:8" ht="75">
      <c r="A964" s="543"/>
      <c r="B964" s="546"/>
      <c r="C964" s="83">
        <v>3</v>
      </c>
      <c r="D964" s="99" t="s">
        <v>942</v>
      </c>
      <c r="E964" s="85"/>
      <c r="H964" s="241"/>
    </row>
    <row r="965" spans="1:8" ht="75">
      <c r="A965" s="543"/>
      <c r="B965" s="546"/>
      <c r="C965" s="83">
        <v>2</v>
      </c>
      <c r="D965" s="99" t="s">
        <v>943</v>
      </c>
      <c r="E965" s="85"/>
      <c r="H965" s="241"/>
    </row>
    <row r="966" spans="1:8" ht="30">
      <c r="A966" s="543"/>
      <c r="B966" s="546"/>
      <c r="C966" s="83">
        <v>1</v>
      </c>
      <c r="D966" s="99" t="s">
        <v>944</v>
      </c>
      <c r="E966" s="85"/>
      <c r="H966" s="241"/>
    </row>
    <row r="967" spans="1:8">
      <c r="A967" s="543"/>
      <c r="B967" s="546"/>
      <c r="C967" s="83">
        <v>0</v>
      </c>
      <c r="D967" s="99" t="s">
        <v>945</v>
      </c>
      <c r="E967" s="88"/>
      <c r="H967" s="241"/>
    </row>
    <row r="968" spans="1:8" ht="15.75" thickBot="1">
      <c r="A968" s="544"/>
      <c r="B968" s="547"/>
      <c r="C968" s="550" t="s">
        <v>418</v>
      </c>
      <c r="D968" s="551"/>
      <c r="E968" s="89">
        <f>IF(F962="Salah isi",0,E962)</f>
        <v>0</v>
      </c>
      <c r="H968" s="241"/>
    </row>
  </sheetData>
  <sheetProtection algorithmName="SHA-512" hashValue="xyml3CQG2zvu3in64Jh0ft3RCBLPKNySTIM/OstS9SBB6RKqpu5FjXsDaqrYwh9Uty9DUGYHsOsDt3zDoP4VDQ==" saltValue="p16bnACxotpR/5yKwKENeQ==" spinCount="100000" sheet="1" objects="1" scenarios="1"/>
  <mergeCells count="571">
    <mergeCell ref="A962:A968"/>
    <mergeCell ref="B962:B968"/>
    <mergeCell ref="C962:D962"/>
    <mergeCell ref="C968:D968"/>
    <mergeCell ref="A946:A952"/>
    <mergeCell ref="B946:B952"/>
    <mergeCell ref="C946:D946"/>
    <mergeCell ref="C952:D952"/>
    <mergeCell ref="A954:A960"/>
    <mergeCell ref="B954:B960"/>
    <mergeCell ref="C954:D954"/>
    <mergeCell ref="C960:D960"/>
    <mergeCell ref="A938:A944"/>
    <mergeCell ref="B938:B944"/>
    <mergeCell ref="C938:D938"/>
    <mergeCell ref="C944:D944"/>
    <mergeCell ref="A924:A927"/>
    <mergeCell ref="B924:B927"/>
    <mergeCell ref="C924:D924"/>
    <mergeCell ref="C925:D925"/>
    <mergeCell ref="C927:D927"/>
    <mergeCell ref="A929:A936"/>
    <mergeCell ref="B929:B936"/>
    <mergeCell ref="C929:D929"/>
    <mergeCell ref="C930:D930"/>
    <mergeCell ref="C931:D931"/>
    <mergeCell ref="A919:A922"/>
    <mergeCell ref="B919:B922"/>
    <mergeCell ref="C919:D919"/>
    <mergeCell ref="C920:D920"/>
    <mergeCell ref="C922:D922"/>
    <mergeCell ref="C932:D932"/>
    <mergeCell ref="C933:D933"/>
    <mergeCell ref="C934:D934"/>
    <mergeCell ref="C936:D936"/>
    <mergeCell ref="C900:D900"/>
    <mergeCell ref="C901:D901"/>
    <mergeCell ref="C902:D902"/>
    <mergeCell ref="C903:D903"/>
    <mergeCell ref="C904:D904"/>
    <mergeCell ref="C905:D905"/>
    <mergeCell ref="C891:D891"/>
    <mergeCell ref="C892:D892"/>
    <mergeCell ref="A894:A917"/>
    <mergeCell ref="B894:B917"/>
    <mergeCell ref="C894:D894"/>
    <mergeCell ref="C895:D895"/>
    <mergeCell ref="C896:D896"/>
    <mergeCell ref="C897:D897"/>
    <mergeCell ref="C898:D898"/>
    <mergeCell ref="C899:D899"/>
    <mergeCell ref="C906:D906"/>
    <mergeCell ref="C907:D907"/>
    <mergeCell ref="C908:D908"/>
    <mergeCell ref="C917:D917"/>
    <mergeCell ref="A845:A892"/>
    <mergeCell ref="B845:B892"/>
    <mergeCell ref="C845:D845"/>
    <mergeCell ref="C846:D846"/>
    <mergeCell ref="C847:D847"/>
    <mergeCell ref="C848:D848"/>
    <mergeCell ref="C861:C865"/>
    <mergeCell ref="C866:C870"/>
    <mergeCell ref="C871:C875"/>
    <mergeCell ref="C876:C880"/>
    <mergeCell ref="C881:C885"/>
    <mergeCell ref="C886:C890"/>
    <mergeCell ref="C849:D849"/>
    <mergeCell ref="C850:D850"/>
    <mergeCell ref="C851:D851"/>
    <mergeCell ref="C853:D853"/>
    <mergeCell ref="C855:D855"/>
    <mergeCell ref="C856:C860"/>
    <mergeCell ref="C819:D819"/>
    <mergeCell ref="C821:D821"/>
    <mergeCell ref="C822:C824"/>
    <mergeCell ref="C825:C827"/>
    <mergeCell ref="C828:C830"/>
    <mergeCell ref="C831:D831"/>
    <mergeCell ref="C809:D809"/>
    <mergeCell ref="A811:A843"/>
    <mergeCell ref="B811:B843"/>
    <mergeCell ref="C811:D811"/>
    <mergeCell ref="C812:D812"/>
    <mergeCell ref="C813:D813"/>
    <mergeCell ref="C814:D814"/>
    <mergeCell ref="C815:D815"/>
    <mergeCell ref="C816:D816"/>
    <mergeCell ref="C817:D817"/>
    <mergeCell ref="C832:D832"/>
    <mergeCell ref="C833:D833"/>
    <mergeCell ref="C842:D842"/>
    <mergeCell ref="C843:D843"/>
    <mergeCell ref="C793:D793"/>
    <mergeCell ref="C794:C796"/>
    <mergeCell ref="C797:C799"/>
    <mergeCell ref="C800:C802"/>
    <mergeCell ref="C807:D807"/>
    <mergeCell ref="C808:D808"/>
    <mergeCell ref="A783:A809"/>
    <mergeCell ref="B783:B809"/>
    <mergeCell ref="C783:D783"/>
    <mergeCell ref="C784:D784"/>
    <mergeCell ref="C785:D785"/>
    <mergeCell ref="C786:D786"/>
    <mergeCell ref="C787:D787"/>
    <mergeCell ref="C788:D788"/>
    <mergeCell ref="C789:D789"/>
    <mergeCell ref="C791:D791"/>
    <mergeCell ref="A745:A751"/>
    <mergeCell ref="B745:B751"/>
    <mergeCell ref="C745:D745"/>
    <mergeCell ref="C751:D751"/>
    <mergeCell ref="A753:A781"/>
    <mergeCell ref="B753:B781"/>
    <mergeCell ref="C753:D753"/>
    <mergeCell ref="C754:D754"/>
    <mergeCell ref="C755:D755"/>
    <mergeCell ref="C764:C766"/>
    <mergeCell ref="C767:C769"/>
    <mergeCell ref="C770:C772"/>
    <mergeCell ref="C779:D779"/>
    <mergeCell ref="C780:D780"/>
    <mergeCell ref="C781:D781"/>
    <mergeCell ref="C756:D756"/>
    <mergeCell ref="C757:D757"/>
    <mergeCell ref="C758:D758"/>
    <mergeCell ref="C759:D759"/>
    <mergeCell ref="C761:D761"/>
    <mergeCell ref="C763:D763"/>
    <mergeCell ref="C726:D726"/>
    <mergeCell ref="C727:D727"/>
    <mergeCell ref="C731:D731"/>
    <mergeCell ref="A733:A743"/>
    <mergeCell ref="B733:B743"/>
    <mergeCell ref="C733:D733"/>
    <mergeCell ref="C734:D734"/>
    <mergeCell ref="C735:D735"/>
    <mergeCell ref="C736:D736"/>
    <mergeCell ref="C739:D739"/>
    <mergeCell ref="A718:A731"/>
    <mergeCell ref="B718:B731"/>
    <mergeCell ref="C718:D718"/>
    <mergeCell ref="C719:D719"/>
    <mergeCell ref="C720:D720"/>
    <mergeCell ref="C721:D721"/>
    <mergeCell ref="C722:D722"/>
    <mergeCell ref="C723:D723"/>
    <mergeCell ref="C724:D724"/>
    <mergeCell ref="C725:D725"/>
    <mergeCell ref="C743:D743"/>
    <mergeCell ref="A704:A716"/>
    <mergeCell ref="B704:B716"/>
    <mergeCell ref="C704:D704"/>
    <mergeCell ref="C705:D705"/>
    <mergeCell ref="C706:D706"/>
    <mergeCell ref="C707:D707"/>
    <mergeCell ref="C710:D710"/>
    <mergeCell ref="C716:D716"/>
    <mergeCell ref="A686:A702"/>
    <mergeCell ref="B686:B702"/>
    <mergeCell ref="C686:D686"/>
    <mergeCell ref="C687:D687"/>
    <mergeCell ref="C688:D688"/>
    <mergeCell ref="C689:D689"/>
    <mergeCell ref="C690:D690"/>
    <mergeCell ref="C691:D691"/>
    <mergeCell ref="C692:D692"/>
    <mergeCell ref="C693:D693"/>
    <mergeCell ref="C674:D674"/>
    <mergeCell ref="C675:D675"/>
    <mergeCell ref="C684:D684"/>
    <mergeCell ref="C659:D659"/>
    <mergeCell ref="C660:D660"/>
    <mergeCell ref="C661:D661"/>
    <mergeCell ref="C662:D662"/>
    <mergeCell ref="C666:D666"/>
    <mergeCell ref="C702:D702"/>
    <mergeCell ref="A641:A646"/>
    <mergeCell ref="B641:B646"/>
    <mergeCell ref="C641:D641"/>
    <mergeCell ref="C642:D642"/>
    <mergeCell ref="C643:D643"/>
    <mergeCell ref="C644:D644"/>
    <mergeCell ref="A668:A684"/>
    <mergeCell ref="B668:B684"/>
    <mergeCell ref="C668:D668"/>
    <mergeCell ref="C669:D669"/>
    <mergeCell ref="C670:D670"/>
    <mergeCell ref="C646:D646"/>
    <mergeCell ref="A648:A654"/>
    <mergeCell ref="B648:B654"/>
    <mergeCell ref="C648:D648"/>
    <mergeCell ref="C654:D654"/>
    <mergeCell ref="A656:A666"/>
    <mergeCell ref="B656:B666"/>
    <mergeCell ref="C656:D656"/>
    <mergeCell ref="C657:D657"/>
    <mergeCell ref="C658:D658"/>
    <mergeCell ref="C671:D671"/>
    <mergeCell ref="C672:D672"/>
    <mergeCell ref="C673:D673"/>
    <mergeCell ref="A626:A631"/>
    <mergeCell ref="B626:B631"/>
    <mergeCell ref="C626:D626"/>
    <mergeCell ref="C627:D627"/>
    <mergeCell ref="C628:D628"/>
    <mergeCell ref="C629:D629"/>
    <mergeCell ref="C631:D631"/>
    <mergeCell ref="A633:A639"/>
    <mergeCell ref="B633:B639"/>
    <mergeCell ref="C633:D633"/>
    <mergeCell ref="C639:D639"/>
    <mergeCell ref="A611:A617"/>
    <mergeCell ref="B611:B617"/>
    <mergeCell ref="C611:D611"/>
    <mergeCell ref="C617:D617"/>
    <mergeCell ref="A619:A624"/>
    <mergeCell ref="B619:B624"/>
    <mergeCell ref="C619:D619"/>
    <mergeCell ref="C620:D620"/>
    <mergeCell ref="C621:D621"/>
    <mergeCell ref="C622:D622"/>
    <mergeCell ref="C624:D624"/>
    <mergeCell ref="C588:C592"/>
    <mergeCell ref="C593:C597"/>
    <mergeCell ref="C598:D598"/>
    <mergeCell ref="C601:D601"/>
    <mergeCell ref="C602:D602"/>
    <mergeCell ref="C608:D608"/>
    <mergeCell ref="A564:A570"/>
    <mergeCell ref="B564:B570"/>
    <mergeCell ref="C564:D564"/>
    <mergeCell ref="C570:D570"/>
    <mergeCell ref="A572:A609"/>
    <mergeCell ref="B572:B609"/>
    <mergeCell ref="C572:D572"/>
    <mergeCell ref="C573:C577"/>
    <mergeCell ref="C578:C582"/>
    <mergeCell ref="C583:C587"/>
    <mergeCell ref="C609:D609"/>
    <mergeCell ref="C548:D548"/>
    <mergeCell ref="C554:D554"/>
    <mergeCell ref="A556:A562"/>
    <mergeCell ref="B556:B562"/>
    <mergeCell ref="C556:D556"/>
    <mergeCell ref="C557:D557"/>
    <mergeCell ref="C562:D562"/>
    <mergeCell ref="A516:A522"/>
    <mergeCell ref="B516:B522"/>
    <mergeCell ref="C516:D516"/>
    <mergeCell ref="C522:D522"/>
    <mergeCell ref="A524:A554"/>
    <mergeCell ref="B524:B554"/>
    <mergeCell ref="C524:D524"/>
    <mergeCell ref="C530:D530"/>
    <mergeCell ref="C536:D536"/>
    <mergeCell ref="C542:D542"/>
    <mergeCell ref="A509:A514"/>
    <mergeCell ref="B509:B514"/>
    <mergeCell ref="C509:D509"/>
    <mergeCell ref="C510:D510"/>
    <mergeCell ref="C511:D511"/>
    <mergeCell ref="C512:D512"/>
    <mergeCell ref="C514:D514"/>
    <mergeCell ref="E493:E494"/>
    <mergeCell ref="C495:D495"/>
    <mergeCell ref="D499:D500"/>
    <mergeCell ref="E499:E500"/>
    <mergeCell ref="C501:D501"/>
    <mergeCell ref="C507:D507"/>
    <mergeCell ref="A477:A507"/>
    <mergeCell ref="B477:B507"/>
    <mergeCell ref="C477:D477"/>
    <mergeCell ref="C483:D483"/>
    <mergeCell ref="C489:D489"/>
    <mergeCell ref="D493:D494"/>
    <mergeCell ref="A455:A461"/>
    <mergeCell ref="B455:B461"/>
    <mergeCell ref="C455:D455"/>
    <mergeCell ref="C461:D461"/>
    <mergeCell ref="A463:A475"/>
    <mergeCell ref="B463:B475"/>
    <mergeCell ref="C463:D463"/>
    <mergeCell ref="C469:D469"/>
    <mergeCell ref="C475:D475"/>
    <mergeCell ref="A427:A433"/>
    <mergeCell ref="B427:B433"/>
    <mergeCell ref="C427:D427"/>
    <mergeCell ref="C433:D433"/>
    <mergeCell ref="A435:A453"/>
    <mergeCell ref="B435:B453"/>
    <mergeCell ref="C435:D435"/>
    <mergeCell ref="C441:D441"/>
    <mergeCell ref="C447:D447"/>
    <mergeCell ref="C453:D453"/>
    <mergeCell ref="A410:A417"/>
    <mergeCell ref="B410:B417"/>
    <mergeCell ref="C410:D410"/>
    <mergeCell ref="C411:D411"/>
    <mergeCell ref="C417:D417"/>
    <mergeCell ref="A419:A425"/>
    <mergeCell ref="B419:B425"/>
    <mergeCell ref="C419:D419"/>
    <mergeCell ref="C425:D425"/>
    <mergeCell ref="A403:A408"/>
    <mergeCell ref="B403:B408"/>
    <mergeCell ref="C403:D403"/>
    <mergeCell ref="C404:D404"/>
    <mergeCell ref="C405:D405"/>
    <mergeCell ref="C406:D406"/>
    <mergeCell ref="C408:D408"/>
    <mergeCell ref="A396:A401"/>
    <mergeCell ref="B396:B401"/>
    <mergeCell ref="C396:D396"/>
    <mergeCell ref="C397:D397"/>
    <mergeCell ref="C398:D398"/>
    <mergeCell ref="C399:D399"/>
    <mergeCell ref="C401:D401"/>
    <mergeCell ref="A389:A394"/>
    <mergeCell ref="B389:B394"/>
    <mergeCell ref="C389:D389"/>
    <mergeCell ref="C390:D390"/>
    <mergeCell ref="C391:D391"/>
    <mergeCell ref="C392:D392"/>
    <mergeCell ref="C394:D394"/>
    <mergeCell ref="A366:A373"/>
    <mergeCell ref="B366:B373"/>
    <mergeCell ref="C366:D366"/>
    <mergeCell ref="C367:D367"/>
    <mergeCell ref="C373:D373"/>
    <mergeCell ref="A375:A387"/>
    <mergeCell ref="B375:B387"/>
    <mergeCell ref="C375:D375"/>
    <mergeCell ref="C381:D381"/>
    <mergeCell ref="C387:D387"/>
    <mergeCell ref="A356:A364"/>
    <mergeCell ref="B356:B364"/>
    <mergeCell ref="C356:D356"/>
    <mergeCell ref="C357:D357"/>
    <mergeCell ref="C358:D358"/>
    <mergeCell ref="C359:D359"/>
    <mergeCell ref="C360:D360"/>
    <mergeCell ref="C361:D361"/>
    <mergeCell ref="C362:D362"/>
    <mergeCell ref="C364:D364"/>
    <mergeCell ref="C347:D347"/>
    <mergeCell ref="A349:A354"/>
    <mergeCell ref="B349:B354"/>
    <mergeCell ref="C349:D349"/>
    <mergeCell ref="C350:D350"/>
    <mergeCell ref="C351:D351"/>
    <mergeCell ref="C352:D352"/>
    <mergeCell ref="C354:D354"/>
    <mergeCell ref="C329:D329"/>
    <mergeCell ref="C330:D330"/>
    <mergeCell ref="C331:D331"/>
    <mergeCell ref="C340:D340"/>
    <mergeCell ref="A342:A347"/>
    <mergeCell ref="B342:B347"/>
    <mergeCell ref="C342:D342"/>
    <mergeCell ref="C343:D343"/>
    <mergeCell ref="C344:D344"/>
    <mergeCell ref="C345:D345"/>
    <mergeCell ref="C323:D323"/>
    <mergeCell ref="C324:D324"/>
    <mergeCell ref="C325:D325"/>
    <mergeCell ref="C326:D326"/>
    <mergeCell ref="C327:D327"/>
    <mergeCell ref="C328:D328"/>
    <mergeCell ref="C306:D306"/>
    <mergeCell ref="C315:D315"/>
    <mergeCell ref="A317:A340"/>
    <mergeCell ref="B317:B340"/>
    <mergeCell ref="C317:D317"/>
    <mergeCell ref="C318:D318"/>
    <mergeCell ref="C319:D319"/>
    <mergeCell ref="C320:D320"/>
    <mergeCell ref="C321:D321"/>
    <mergeCell ref="C322:D322"/>
    <mergeCell ref="C297:D297"/>
    <mergeCell ref="A299:A315"/>
    <mergeCell ref="B299:B315"/>
    <mergeCell ref="C299:D299"/>
    <mergeCell ref="C300:D300"/>
    <mergeCell ref="C301:D301"/>
    <mergeCell ref="C302:D302"/>
    <mergeCell ref="C303:D303"/>
    <mergeCell ref="C304:D304"/>
    <mergeCell ref="C305:D305"/>
    <mergeCell ref="A281:A297"/>
    <mergeCell ref="B281:B297"/>
    <mergeCell ref="C281:D281"/>
    <mergeCell ref="C282:D282"/>
    <mergeCell ref="C283:D283"/>
    <mergeCell ref="C284:D284"/>
    <mergeCell ref="C285:D285"/>
    <mergeCell ref="C286:D286"/>
    <mergeCell ref="C287:D287"/>
    <mergeCell ref="C288:D288"/>
    <mergeCell ref="A274:A279"/>
    <mergeCell ref="B274:B279"/>
    <mergeCell ref="C274:D274"/>
    <mergeCell ref="C275:D275"/>
    <mergeCell ref="C276:D276"/>
    <mergeCell ref="C277:D277"/>
    <mergeCell ref="C279:D279"/>
    <mergeCell ref="A267:A272"/>
    <mergeCell ref="B267:B272"/>
    <mergeCell ref="C267:D267"/>
    <mergeCell ref="C268:D268"/>
    <mergeCell ref="C269:D269"/>
    <mergeCell ref="C270:D270"/>
    <mergeCell ref="C272:D272"/>
    <mergeCell ref="A259:A265"/>
    <mergeCell ref="B259:B265"/>
    <mergeCell ref="C259:D259"/>
    <mergeCell ref="C260:D260"/>
    <mergeCell ref="C261:D261"/>
    <mergeCell ref="C262:D262"/>
    <mergeCell ref="C265:D265"/>
    <mergeCell ref="A249:A257"/>
    <mergeCell ref="B249:B257"/>
    <mergeCell ref="C249:D249"/>
    <mergeCell ref="C250:D250"/>
    <mergeCell ref="C251:D251"/>
    <mergeCell ref="C252:D252"/>
    <mergeCell ref="C257:D257"/>
    <mergeCell ref="C239:D239"/>
    <mergeCell ref="A241:A247"/>
    <mergeCell ref="B241:B247"/>
    <mergeCell ref="C241:D241"/>
    <mergeCell ref="C242:D242"/>
    <mergeCell ref="C243:D243"/>
    <mergeCell ref="C244:D244"/>
    <mergeCell ref="C247:D247"/>
    <mergeCell ref="A220:A239"/>
    <mergeCell ref="B220:B239"/>
    <mergeCell ref="C220:D220"/>
    <mergeCell ref="C226:D226"/>
    <mergeCell ref="C227:D227"/>
    <mergeCell ref="C228:D228"/>
    <mergeCell ref="C229:D229"/>
    <mergeCell ref="C233:D233"/>
    <mergeCell ref="C237:D237"/>
    <mergeCell ref="C238:E238"/>
    <mergeCell ref="A211:A218"/>
    <mergeCell ref="B211:B218"/>
    <mergeCell ref="C211:D211"/>
    <mergeCell ref="C212:D212"/>
    <mergeCell ref="C213:D213"/>
    <mergeCell ref="C214:D214"/>
    <mergeCell ref="C215:D215"/>
    <mergeCell ref="C216:D216"/>
    <mergeCell ref="C218:D218"/>
    <mergeCell ref="A204:A209"/>
    <mergeCell ref="B204:B209"/>
    <mergeCell ref="C204:D204"/>
    <mergeCell ref="C205:D205"/>
    <mergeCell ref="C206:D206"/>
    <mergeCell ref="C207:D207"/>
    <mergeCell ref="C209:D209"/>
    <mergeCell ref="A197:A202"/>
    <mergeCell ref="B197:B202"/>
    <mergeCell ref="C197:D197"/>
    <mergeCell ref="C198:D198"/>
    <mergeCell ref="C199:D199"/>
    <mergeCell ref="C200:D200"/>
    <mergeCell ref="C202:D202"/>
    <mergeCell ref="A177:A189"/>
    <mergeCell ref="B177:B189"/>
    <mergeCell ref="C177:D177"/>
    <mergeCell ref="C183:D183"/>
    <mergeCell ref="C189:D189"/>
    <mergeCell ref="A191:A195"/>
    <mergeCell ref="B191:B195"/>
    <mergeCell ref="C191:D191"/>
    <mergeCell ref="C192:D192"/>
    <mergeCell ref="C195:D195"/>
    <mergeCell ref="A162:A175"/>
    <mergeCell ref="B162:B175"/>
    <mergeCell ref="C162:D162"/>
    <mergeCell ref="C168:D168"/>
    <mergeCell ref="C169:D169"/>
    <mergeCell ref="C170:D170"/>
    <mergeCell ref="C171:D171"/>
    <mergeCell ref="C172:D172"/>
    <mergeCell ref="C174:D174"/>
    <mergeCell ref="C175:D175"/>
    <mergeCell ref="A142:A160"/>
    <mergeCell ref="B142:B160"/>
    <mergeCell ref="C142:D142"/>
    <mergeCell ref="C148:D148"/>
    <mergeCell ref="C149:D149"/>
    <mergeCell ref="C150:D150"/>
    <mergeCell ref="C151:D151"/>
    <mergeCell ref="C153:D153"/>
    <mergeCell ref="C154:D154"/>
    <mergeCell ref="C160:D160"/>
    <mergeCell ref="A126:A132"/>
    <mergeCell ref="B126:B132"/>
    <mergeCell ref="C126:D126"/>
    <mergeCell ref="C132:D132"/>
    <mergeCell ref="A134:A140"/>
    <mergeCell ref="B134:B140"/>
    <mergeCell ref="C134:D134"/>
    <mergeCell ref="C140:D140"/>
    <mergeCell ref="A110:A116"/>
    <mergeCell ref="B110:B116"/>
    <mergeCell ref="C110:D110"/>
    <mergeCell ref="D114:D115"/>
    <mergeCell ref="C116:D116"/>
    <mergeCell ref="A118:A124"/>
    <mergeCell ref="B118:B124"/>
    <mergeCell ref="C118:D118"/>
    <mergeCell ref="C124:D124"/>
    <mergeCell ref="C95:D95"/>
    <mergeCell ref="C96:D96"/>
    <mergeCell ref="C97:D97"/>
    <mergeCell ref="C106:D106"/>
    <mergeCell ref="C107:D107"/>
    <mergeCell ref="C108:D108"/>
    <mergeCell ref="A83:A108"/>
    <mergeCell ref="B83:B108"/>
    <mergeCell ref="C83:D83"/>
    <mergeCell ref="C84:D84"/>
    <mergeCell ref="C85:D85"/>
    <mergeCell ref="C86:D86"/>
    <mergeCell ref="C87:D87"/>
    <mergeCell ref="C88:D88"/>
    <mergeCell ref="C93:D93"/>
    <mergeCell ref="C94:D94"/>
    <mergeCell ref="E65:E66"/>
    <mergeCell ref="C67:D67"/>
    <mergeCell ref="C73:D73"/>
    <mergeCell ref="A75:A81"/>
    <mergeCell ref="B75:B81"/>
    <mergeCell ref="C75:D75"/>
    <mergeCell ref="C81:D81"/>
    <mergeCell ref="A47:A59"/>
    <mergeCell ref="B47:B59"/>
    <mergeCell ref="C47:D47"/>
    <mergeCell ref="C53:D53"/>
    <mergeCell ref="C59:D59"/>
    <mergeCell ref="A61:A73"/>
    <mergeCell ref="B61:B73"/>
    <mergeCell ref="C61:D61"/>
    <mergeCell ref="D65:D66"/>
    <mergeCell ref="A39:A45"/>
    <mergeCell ref="B39:B45"/>
    <mergeCell ref="C39:D39"/>
    <mergeCell ref="C45:D45"/>
    <mergeCell ref="A15:A21"/>
    <mergeCell ref="B15:B21"/>
    <mergeCell ref="C15:D15"/>
    <mergeCell ref="C21:D21"/>
    <mergeCell ref="A23:A29"/>
    <mergeCell ref="B23:B29"/>
    <mergeCell ref="C23:D23"/>
    <mergeCell ref="C29:D29"/>
    <mergeCell ref="A1:F1"/>
    <mergeCell ref="A2:F2"/>
    <mergeCell ref="C6:D6"/>
    <mergeCell ref="A7:A13"/>
    <mergeCell ref="B7:B13"/>
    <mergeCell ref="C7:D7"/>
    <mergeCell ref="C13:D13"/>
    <mergeCell ref="A31:A37"/>
    <mergeCell ref="B31:B37"/>
    <mergeCell ref="C31:D31"/>
    <mergeCell ref="C37:D37"/>
  </mergeCells>
  <conditionalFormatting sqref="F7">
    <cfRule type="containsText" dxfId="80" priority="10" operator="containsText" text="Salah isi">
      <formula>NOT(ISERROR(SEARCH("Salah isi",F7)))</formula>
    </cfRule>
  </conditionalFormatting>
  <conditionalFormatting sqref="F15">
    <cfRule type="containsText" dxfId="79" priority="11" operator="containsText" text="Salah isi">
      <formula>NOT(ISERROR(SEARCH("Salah isi",F15)))</formula>
    </cfRule>
  </conditionalFormatting>
  <conditionalFormatting sqref="F23">
    <cfRule type="containsText" dxfId="78" priority="9" operator="containsText" text="Salah isi">
      <formula>NOT(ISERROR(SEARCH("Salah isi",F23)))</formula>
    </cfRule>
  </conditionalFormatting>
  <conditionalFormatting sqref="F31">
    <cfRule type="containsText" dxfId="77" priority="8" operator="containsText" text="Salah isi">
      <formula>NOT(ISERROR(SEARCH("Salah isi",F31)))</formula>
    </cfRule>
  </conditionalFormatting>
  <conditionalFormatting sqref="F39">
    <cfRule type="containsText" dxfId="76" priority="7" operator="containsText" text="Salah isi">
      <formula>NOT(ISERROR(SEARCH("Salah isi",F39)))</formula>
    </cfRule>
  </conditionalFormatting>
  <conditionalFormatting sqref="F47">
    <cfRule type="containsText" dxfId="75" priority="6" operator="containsText" text="Salah isi">
      <formula>NOT(ISERROR(SEARCH("Salah isi",F47)))</formula>
    </cfRule>
  </conditionalFormatting>
  <conditionalFormatting sqref="F53">
    <cfRule type="containsText" dxfId="74" priority="12" operator="containsText" text="Salah isi">
      <formula>NOT(ISERROR(SEARCH("Salah isi",F53)))</formula>
    </cfRule>
  </conditionalFormatting>
  <conditionalFormatting sqref="F61">
    <cfRule type="containsText" dxfId="73" priority="13" operator="containsText" text="Salah isi">
      <formula>NOT(ISERROR(SEARCH("Salah isi",F61)))</formula>
    </cfRule>
  </conditionalFormatting>
  <conditionalFormatting sqref="F67">
    <cfRule type="containsText" dxfId="72" priority="14" operator="containsText" text="Salah isi">
      <formula>NOT(ISERROR(SEARCH("Salah isi",F67)))</formula>
    </cfRule>
  </conditionalFormatting>
  <conditionalFormatting sqref="F75">
    <cfRule type="containsText" dxfId="71" priority="15" operator="containsText" text="Salah isi">
      <formula>NOT(ISERROR(SEARCH("Salah isi",F75)))</formula>
    </cfRule>
  </conditionalFormatting>
  <conditionalFormatting sqref="F110">
    <cfRule type="containsText" dxfId="70" priority="16" operator="containsText" text="Salah isi">
      <formula>NOT(ISERROR(SEARCH("Salah isi",F110)))</formula>
    </cfRule>
  </conditionalFormatting>
  <conditionalFormatting sqref="F118">
    <cfRule type="containsText" dxfId="69" priority="5" operator="containsText" text="Salah isi">
      <formula>NOT(ISERROR(SEARCH("Salah isi",F118)))</formula>
    </cfRule>
  </conditionalFormatting>
  <conditionalFormatting sqref="F126">
    <cfRule type="containsText" dxfId="68" priority="1" operator="containsText" text="Salah isi">
      <formula>NOT(ISERROR(SEARCH("Salah isi",F126)))</formula>
    </cfRule>
  </conditionalFormatting>
  <conditionalFormatting sqref="F134">
    <cfRule type="containsText" dxfId="67" priority="4" operator="containsText" text="Salah isi">
      <formula>NOT(ISERROR(SEARCH("Salah isi",F134)))</formula>
    </cfRule>
  </conditionalFormatting>
  <conditionalFormatting sqref="F154:F155">
    <cfRule type="containsText" dxfId="66" priority="49" operator="containsText" text="Salah isi">
      <formula>NOT(ISERROR(SEARCH("Salah isi",F154:F155)))</formula>
    </cfRule>
  </conditionalFormatting>
  <conditionalFormatting sqref="F162">
    <cfRule type="containsText" dxfId="65" priority="50" operator="containsText" text="Salah isi">
      <formula>NOT(ISERROR(SEARCH("Salah isi",F162)))</formula>
    </cfRule>
  </conditionalFormatting>
  <conditionalFormatting sqref="F177">
    <cfRule type="containsText" dxfId="64" priority="20" operator="containsText" text="Salah isi">
      <formula>NOT(ISERROR(SEARCH("Salah isi",F177)))</formula>
    </cfRule>
  </conditionalFormatting>
  <conditionalFormatting sqref="F183">
    <cfRule type="containsText" dxfId="63" priority="19" operator="containsText" text="Salah isi">
      <formula>NOT(ISERROR(SEARCH("Salah isi",F183)))</formula>
    </cfRule>
  </conditionalFormatting>
  <conditionalFormatting sqref="F366:F367">
    <cfRule type="containsText" dxfId="62" priority="21" operator="containsText" text="Salah isi">
      <formula>NOT(ISERROR(SEARCH("Salah isi",F366:F367)))</formula>
    </cfRule>
  </conditionalFormatting>
  <conditionalFormatting sqref="F375">
    <cfRule type="containsText" dxfId="61" priority="23" operator="containsText" text="Salah isi">
      <formula>NOT(ISERROR(SEARCH("Salah isi",F375)))</formula>
    </cfRule>
  </conditionalFormatting>
  <conditionalFormatting sqref="F381">
    <cfRule type="containsText" dxfId="60" priority="22" operator="containsText" text="Salah isi">
      <formula>NOT(ISERROR(SEARCH("Salah isi",F381)))</formula>
    </cfRule>
  </conditionalFormatting>
  <conditionalFormatting sqref="F410:F411">
    <cfRule type="containsText" dxfId="59" priority="24" operator="containsText" text="Salah isi">
      <formula>NOT(ISERROR(SEARCH("Salah isi",F410:F411)))</formula>
    </cfRule>
  </conditionalFormatting>
  <conditionalFormatting sqref="F419">
    <cfRule type="containsText" dxfId="58" priority="25" operator="containsText" text="Salah isi">
      <formula>NOT(ISERROR(SEARCH("Salah isi",F419)))</formula>
    </cfRule>
  </conditionalFormatting>
  <conditionalFormatting sqref="F427">
    <cfRule type="containsText" dxfId="57" priority="26" operator="containsText" text="Salah isi">
      <formula>NOT(ISERROR(SEARCH("Salah isi",F427)))</formula>
    </cfRule>
  </conditionalFormatting>
  <conditionalFormatting sqref="F435">
    <cfRule type="containsText" dxfId="56" priority="27" operator="containsText" text="Salah isi">
      <formula>NOT(ISERROR(SEARCH("Salah isi",F435)))</formula>
    </cfRule>
  </conditionalFormatting>
  <conditionalFormatting sqref="F441">
    <cfRule type="containsText" dxfId="55" priority="28" operator="containsText" text="Salah isi">
      <formula>NOT(ISERROR(SEARCH("Salah isi",F441)))</formula>
    </cfRule>
  </conditionalFormatting>
  <conditionalFormatting sqref="F447">
    <cfRule type="containsText" dxfId="54" priority="29" operator="containsText" text="Salah isi">
      <formula>NOT(ISERROR(SEARCH("Salah isi",F447)))</formula>
    </cfRule>
  </conditionalFormatting>
  <conditionalFormatting sqref="F455">
    <cfRule type="containsText" dxfId="53" priority="30" operator="containsText" text="Salah isi">
      <formula>NOT(ISERROR(SEARCH("Salah isi",F455)))</formula>
    </cfRule>
  </conditionalFormatting>
  <conditionalFormatting sqref="F463">
    <cfRule type="containsText" dxfId="52" priority="17" operator="containsText" text="Salah isi">
      <formula>NOT(ISERROR(SEARCH("Salah isi",F463)))</formula>
    </cfRule>
  </conditionalFormatting>
  <conditionalFormatting sqref="F469">
    <cfRule type="containsText" dxfId="51" priority="33" operator="containsText" text="Salah isi">
      <formula>NOT(ISERROR(SEARCH("Salah isi",F469)))</formula>
    </cfRule>
  </conditionalFormatting>
  <conditionalFormatting sqref="F477">
    <cfRule type="containsText" dxfId="50" priority="32" operator="containsText" text="Salah isi">
      <formula>NOT(ISERROR(SEARCH("Salah isi",F477)))</formula>
    </cfRule>
  </conditionalFormatting>
  <conditionalFormatting sqref="F483">
    <cfRule type="containsText" dxfId="49" priority="35" operator="containsText" text="Salah isi">
      <formula>NOT(ISERROR(SEARCH("Salah isi",F483)))</formula>
    </cfRule>
  </conditionalFormatting>
  <conditionalFormatting sqref="F489">
    <cfRule type="containsText" dxfId="48" priority="51" operator="containsText" text="Salah isi">
      <formula>NOT(ISERROR(SEARCH("Salah isi",F489)))</formula>
    </cfRule>
  </conditionalFormatting>
  <conditionalFormatting sqref="F495">
    <cfRule type="containsText" dxfId="47" priority="31" operator="containsText" text="Salah isi">
      <formula>NOT(ISERROR(SEARCH("Salah isi",F495)))</formula>
    </cfRule>
  </conditionalFormatting>
  <conditionalFormatting sqref="F501">
    <cfRule type="containsText" dxfId="46" priority="34" operator="containsText" text="Salah isi">
      <formula>NOT(ISERROR(SEARCH("Salah isi",F501)))</formula>
    </cfRule>
  </conditionalFormatting>
  <conditionalFormatting sqref="F516">
    <cfRule type="containsText" dxfId="45" priority="36" operator="containsText" text="Salah isi">
      <formula>NOT(ISERROR(SEARCH("Salah isi",F516)))</formula>
    </cfRule>
  </conditionalFormatting>
  <conditionalFormatting sqref="F524">
    <cfRule type="containsText" dxfId="44" priority="37" operator="containsText" text="Salah isi">
      <formula>NOT(ISERROR(SEARCH("Salah isi",F524)))</formula>
    </cfRule>
  </conditionalFormatting>
  <conditionalFormatting sqref="F530">
    <cfRule type="containsText" dxfId="43" priority="38" operator="containsText" text="Salah isi">
      <formula>NOT(ISERROR(SEARCH("Salah isi",F530)))</formula>
    </cfRule>
  </conditionalFormatting>
  <conditionalFormatting sqref="F536">
    <cfRule type="containsText" dxfId="42" priority="39" operator="containsText" text="Salah isi">
      <formula>NOT(ISERROR(SEARCH("Salah isi",F536)))</formula>
    </cfRule>
  </conditionalFormatting>
  <conditionalFormatting sqref="F564">
    <cfRule type="containsText" dxfId="41" priority="40" operator="containsText" text="Salah isi">
      <formula>NOT(ISERROR(SEARCH("Salah isi",F564)))</formula>
    </cfRule>
  </conditionalFormatting>
  <conditionalFormatting sqref="F572">
    <cfRule type="containsText" dxfId="40" priority="2" operator="containsText" text="Salah isi">
      <formula>NOT(ISERROR(SEARCH("Salah isi",F572)))</formula>
    </cfRule>
  </conditionalFormatting>
  <conditionalFormatting sqref="F602">
    <cfRule type="containsText" dxfId="39" priority="41" operator="containsText" text="Salah isi">
      <formula>NOT(ISERROR(SEARCH("Salah isi",F602)))</formula>
    </cfRule>
  </conditionalFormatting>
  <conditionalFormatting sqref="F611">
    <cfRule type="containsText" dxfId="38" priority="18" operator="containsText" text="Salah isi">
      <formula>NOT(ISERROR(SEARCH("Salah isi",F611)))</formula>
    </cfRule>
  </conditionalFormatting>
  <conditionalFormatting sqref="F633">
    <cfRule type="containsText" dxfId="37" priority="43" operator="containsText" text="Salah isi">
      <formula>NOT(ISERROR(SEARCH("Salah isi",F633)))</formula>
    </cfRule>
  </conditionalFormatting>
  <conditionalFormatting sqref="F648">
    <cfRule type="containsText" dxfId="36" priority="44" operator="containsText" text="Salah isi">
      <formula>NOT(ISERROR(SEARCH("Salah isi",F648)))</formula>
    </cfRule>
  </conditionalFormatting>
  <conditionalFormatting sqref="F745">
    <cfRule type="containsText" dxfId="35" priority="45" operator="containsText" text="Salah isi">
      <formula>NOT(ISERROR(SEARCH("Salah isi",F745)))</formula>
    </cfRule>
  </conditionalFormatting>
  <conditionalFormatting sqref="F938">
    <cfRule type="containsText" dxfId="34" priority="42" operator="containsText" text="Salah isi">
      <formula>NOT(ISERROR(SEARCH("Salah isi",F938)))</formula>
    </cfRule>
  </conditionalFormatting>
  <conditionalFormatting sqref="F946">
    <cfRule type="containsText" dxfId="33" priority="46" operator="containsText" text="Salah isi">
      <formula>NOT(ISERROR(SEARCH("Salah isi",F946)))</formula>
    </cfRule>
  </conditionalFormatting>
  <conditionalFormatting sqref="F954">
    <cfRule type="containsText" dxfId="32" priority="47" operator="containsText" text="Salah isi">
      <formula>NOT(ISERROR(SEARCH("Salah isi",F954)))</formula>
    </cfRule>
  </conditionalFormatting>
  <conditionalFormatting sqref="F962">
    <cfRule type="containsText" dxfId="31" priority="48" operator="containsText" text="Salah isi">
      <formula>NOT(ISERROR(SEARCH("Salah isi",F962)))</formula>
    </cfRule>
  </conditionalFormatting>
  <conditionalFormatting sqref="G101">
    <cfRule type="cellIs" dxfId="30" priority="3" operator="equal">
      <formula>"Tidak dinilai"</formula>
    </cfRule>
  </conditionalFormatting>
  <dataValidations count="4">
    <dataValidation allowBlank="1" showInputMessage="1" showErrorMessage="1" sqref="E197 E342" xr:uid="{27879B74-DDC2-43F4-A43D-857F95429968}"/>
    <dataValidation type="list" allowBlank="1" showInputMessage="1" showErrorMessage="1" sqref="E143" xr:uid="{8BE2CD43-CC36-4EF5-A814-27E4638F401D}">
      <formula1>$E$144:$E$146</formula1>
    </dataValidation>
    <dataValidation type="list" allowBlank="1" showInputMessage="1" showErrorMessage="1" sqref="E221" xr:uid="{3E641CD1-88B7-4ECD-B96D-115182F371E3}">
      <formula1>$E$222:$E$224</formula1>
    </dataValidation>
    <dataValidation type="list" allowBlank="1" showInputMessage="1" showErrorMessage="1" sqref="E204 E919 E249 E83 E191 E929 E211 E924" xr:uid="{4A919B27-E38F-48F5-8264-871756FC7913}">
      <formula1>#REF!</formula1>
    </dataValidation>
  </dataValidations>
  <hyperlinks>
    <hyperlink ref="I1" location="'Daftar Tabel'!A1" display="&lt;&lt;&lt; Daftar Tabel" xr:uid="{BF08F57B-2D6E-4BC1-8130-696694ADF18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311"/>
  <sheetViews>
    <sheetView tabSelected="1" zoomScale="85" zoomScaleNormal="85" workbookViewId="0">
      <pane ySplit="11" topLeftCell="A12" activePane="bottomLeft" state="frozen"/>
      <selection activeCell="O19" sqref="O19"/>
      <selection pane="bottomLeft" activeCell="N23" sqref="N23"/>
    </sheetView>
  </sheetViews>
  <sheetFormatPr defaultColWidth="8.85546875" defaultRowHeight="15"/>
  <cols>
    <col min="1" max="1" width="5.85546875" style="3" customWidth="1"/>
    <col min="2" max="2" width="26.140625" style="3" customWidth="1"/>
    <col min="3" max="5" width="8.85546875" style="3"/>
    <col min="6" max="7" width="25.140625" style="3" customWidth="1"/>
    <col min="8" max="8" width="25.42578125" style="308" customWidth="1"/>
    <col min="9" max="9" width="29" style="3" customWidth="1"/>
    <col min="10" max="11" width="14.5703125" style="3" bestFit="1" customWidth="1"/>
    <col min="12" max="13" width="8.85546875" style="3"/>
    <col min="14" max="14" width="21.140625" style="3" customWidth="1"/>
    <col min="15" max="16384" width="8.85546875" style="3"/>
  </cols>
  <sheetData>
    <row r="1" spans="1:15">
      <c r="A1" s="3" t="s">
        <v>13</v>
      </c>
      <c r="H1" s="309"/>
      <c r="K1" s="20" t="s">
        <v>14</v>
      </c>
    </row>
    <row r="2" spans="1:15" ht="34.5" customHeight="1">
      <c r="H2" s="309"/>
    </row>
    <row r="3" spans="1:15">
      <c r="A3" s="3" t="s">
        <v>334</v>
      </c>
      <c r="H3" s="309"/>
    </row>
    <row r="4" spans="1:15" hidden="1">
      <c r="H4" s="309"/>
    </row>
    <row r="5" spans="1:15" hidden="1">
      <c r="B5" s="3" t="s">
        <v>15</v>
      </c>
      <c r="F5" s="72" t="s">
        <v>1127</v>
      </c>
      <c r="H5" s="309"/>
    </row>
    <row r="6" spans="1:15" hidden="1">
      <c r="F6" s="72" t="s">
        <v>1128</v>
      </c>
      <c r="H6" s="309"/>
    </row>
    <row r="7" spans="1:15" hidden="1">
      <c r="B7" s="3" t="s">
        <v>16</v>
      </c>
      <c r="F7" s="72" t="s">
        <v>1129</v>
      </c>
      <c r="H7" s="309"/>
    </row>
    <row r="8" spans="1:15" hidden="1">
      <c r="F8" s="72" t="s">
        <v>1130</v>
      </c>
      <c r="H8" s="309"/>
    </row>
    <row r="9" spans="1:15" ht="23.1" customHeight="1">
      <c r="A9" s="472" t="s">
        <v>17</v>
      </c>
      <c r="B9" s="472" t="s">
        <v>18</v>
      </c>
      <c r="C9" s="472" t="s">
        <v>19</v>
      </c>
      <c r="D9" s="472"/>
      <c r="E9" s="472"/>
      <c r="F9" s="472" t="s">
        <v>20</v>
      </c>
      <c r="G9" s="472" t="s">
        <v>1070</v>
      </c>
      <c r="H9" s="472" t="s">
        <v>21</v>
      </c>
      <c r="I9" s="472" t="s">
        <v>22</v>
      </c>
      <c r="J9" s="472" t="s">
        <v>23</v>
      </c>
    </row>
    <row r="10" spans="1:15" ht="38.450000000000003" customHeight="1">
      <c r="A10" s="472"/>
      <c r="B10" s="472"/>
      <c r="C10" s="21" t="s">
        <v>24</v>
      </c>
      <c r="D10" s="21" t="s">
        <v>25</v>
      </c>
      <c r="E10" s="21" t="s">
        <v>26</v>
      </c>
      <c r="F10" s="472"/>
      <c r="G10" s="472"/>
      <c r="H10" s="472"/>
      <c r="I10" s="472"/>
      <c r="J10" s="472"/>
    </row>
    <row r="11" spans="1:15">
      <c r="A11" s="22">
        <v>1</v>
      </c>
      <c r="B11" s="22">
        <v>2</v>
      </c>
      <c r="C11" s="22">
        <v>3</v>
      </c>
      <c r="D11" s="22">
        <v>4</v>
      </c>
      <c r="E11" s="22">
        <v>5</v>
      </c>
      <c r="F11" s="22">
        <v>6</v>
      </c>
      <c r="G11" s="22">
        <v>7</v>
      </c>
      <c r="H11" s="310">
        <v>8</v>
      </c>
      <c r="I11" s="22">
        <v>9</v>
      </c>
      <c r="J11" s="22">
        <v>10</v>
      </c>
    </row>
    <row r="12" spans="1:15" ht="33" customHeight="1">
      <c r="A12" s="306">
        <v>1</v>
      </c>
      <c r="B12" s="307"/>
      <c r="C12" s="290"/>
      <c r="D12" s="290"/>
      <c r="E12" s="290"/>
      <c r="F12" s="307"/>
      <c r="G12" s="307"/>
      <c r="H12" s="307"/>
      <c r="I12" s="307"/>
      <c r="J12" s="323"/>
      <c r="L12" s="473" t="s">
        <v>1063</v>
      </c>
      <c r="M12" s="474"/>
      <c r="N12" s="474"/>
      <c r="O12" s="474"/>
    </row>
    <row r="13" spans="1:15" ht="33" customHeight="1">
      <c r="A13" s="306">
        <v>2</v>
      </c>
      <c r="B13" s="307"/>
      <c r="C13" s="290"/>
      <c r="D13" s="290"/>
      <c r="E13" s="290"/>
      <c r="F13" s="307"/>
      <c r="G13" s="307"/>
      <c r="H13" s="307"/>
      <c r="I13" s="307"/>
      <c r="J13" s="323"/>
      <c r="L13" s="475" t="s">
        <v>1068</v>
      </c>
      <c r="M13" s="475"/>
      <c r="N13" s="475"/>
      <c r="O13" s="285">
        <f>SUM(O16,O18,O20)</f>
        <v>0</v>
      </c>
    </row>
    <row r="14" spans="1:15" ht="33" customHeight="1">
      <c r="A14" s="306">
        <v>3</v>
      </c>
      <c r="B14" s="307"/>
      <c r="C14" s="290"/>
      <c r="D14" s="290"/>
      <c r="E14" s="290"/>
      <c r="F14" s="307"/>
      <c r="G14" s="307"/>
      <c r="H14" s="307"/>
      <c r="I14" s="307"/>
      <c r="J14" s="323"/>
      <c r="L14" s="404"/>
      <c r="M14" s="404"/>
      <c r="N14" s="404"/>
      <c r="O14" s="44"/>
    </row>
    <row r="15" spans="1:15" ht="33" customHeight="1">
      <c r="A15" s="306">
        <v>4</v>
      </c>
      <c r="B15" s="307"/>
      <c r="C15" s="290"/>
      <c r="D15" s="290"/>
      <c r="E15" s="290"/>
      <c r="F15" s="307"/>
      <c r="G15" s="307"/>
      <c r="H15" s="307"/>
      <c r="I15" s="307"/>
      <c r="J15" s="323"/>
      <c r="L15" s="72"/>
      <c r="M15" s="72"/>
      <c r="N15" s="72"/>
      <c r="O15" s="286"/>
    </row>
    <row r="16" spans="1:15" ht="33" customHeight="1">
      <c r="A16" s="306">
        <v>5</v>
      </c>
      <c r="B16" s="307"/>
      <c r="C16" s="290"/>
      <c r="D16" s="290"/>
      <c r="E16" s="290"/>
      <c r="F16" s="307"/>
      <c r="G16" s="307"/>
      <c r="H16" s="307"/>
      <c r="I16" s="307"/>
      <c r="J16" s="323"/>
      <c r="L16" s="405" t="s">
        <v>1065</v>
      </c>
      <c r="M16" s="404"/>
      <c r="N16" s="404"/>
      <c r="O16" s="286">
        <f>COUNTIFS(B12:B870,"&lt;&gt;",C12:C870,"&lt;&gt;",C12:C870,"V")</f>
        <v>0</v>
      </c>
    </row>
    <row r="17" spans="1:15" ht="33" customHeight="1">
      <c r="A17" s="306">
        <v>6</v>
      </c>
      <c r="B17" s="307"/>
      <c r="C17" s="290"/>
      <c r="D17" s="290"/>
      <c r="E17" s="290"/>
      <c r="F17" s="307"/>
      <c r="G17" s="307"/>
      <c r="H17" s="307"/>
      <c r="I17" s="307"/>
      <c r="J17" s="323"/>
      <c r="L17" s="404"/>
      <c r="M17" s="404"/>
      <c r="N17" s="404"/>
      <c r="O17" s="44"/>
    </row>
    <row r="18" spans="1:15" ht="33" customHeight="1">
      <c r="A18" s="306">
        <v>7</v>
      </c>
      <c r="B18" s="307"/>
      <c r="C18" s="290"/>
      <c r="D18" s="290"/>
      <c r="E18" s="290"/>
      <c r="F18" s="307"/>
      <c r="G18" s="307"/>
      <c r="H18" s="307"/>
      <c r="I18" s="307"/>
      <c r="J18" s="323"/>
      <c r="L18" s="405" t="s">
        <v>1066</v>
      </c>
      <c r="M18" s="404"/>
      <c r="N18" s="404"/>
      <c r="O18" s="286">
        <f>COUNTIFS(B12:B870,"&lt;&gt;",D12:D870,"&lt;&gt;",D12:D870,"V")</f>
        <v>0</v>
      </c>
    </row>
    <row r="19" spans="1:15" ht="33" customHeight="1">
      <c r="A19" s="306">
        <v>8</v>
      </c>
      <c r="B19" s="307"/>
      <c r="C19" s="290"/>
      <c r="D19" s="290"/>
      <c r="E19" s="290"/>
      <c r="F19" s="307"/>
      <c r="G19" s="307"/>
      <c r="H19" s="307"/>
      <c r="I19" s="307"/>
      <c r="J19" s="323"/>
      <c r="L19" s="404"/>
      <c r="M19" s="404"/>
      <c r="N19" s="404"/>
      <c r="O19" s="44"/>
    </row>
    <row r="20" spans="1:15" ht="33" customHeight="1">
      <c r="A20" s="306">
        <v>9</v>
      </c>
      <c r="B20" s="307"/>
      <c r="C20" s="290"/>
      <c r="D20" s="290"/>
      <c r="E20" s="290"/>
      <c r="F20" s="307"/>
      <c r="G20" s="307"/>
      <c r="H20" s="307"/>
      <c r="I20" s="307"/>
      <c r="J20" s="323"/>
      <c r="L20" s="405" t="s">
        <v>1067</v>
      </c>
      <c r="M20" s="404"/>
      <c r="N20" s="404"/>
      <c r="O20" s="286">
        <f>COUNTIFS(B12:B870,"&lt;&gt;",E12:E870,"&lt;&gt;",E12:E870,"V")</f>
        <v>0</v>
      </c>
    </row>
    <row r="21" spans="1:15" ht="33" customHeight="1">
      <c r="A21" s="306">
        <v>10</v>
      </c>
      <c r="B21" s="307"/>
      <c r="C21" s="290"/>
      <c r="D21" s="290"/>
      <c r="E21" s="290"/>
      <c r="F21" s="307"/>
      <c r="G21" s="307"/>
      <c r="H21" s="307"/>
      <c r="I21" s="307"/>
      <c r="J21" s="323"/>
      <c r="K21" s="72"/>
    </row>
    <row r="22" spans="1:15" ht="33" customHeight="1">
      <c r="A22" s="306">
        <v>11</v>
      </c>
      <c r="B22" s="307"/>
      <c r="C22" s="290"/>
      <c r="D22" s="290"/>
      <c r="E22" s="290"/>
      <c r="F22" s="307"/>
      <c r="G22" s="307"/>
      <c r="H22" s="307"/>
      <c r="I22" s="307"/>
      <c r="J22" s="323"/>
    </row>
    <row r="23" spans="1:15" ht="33" customHeight="1">
      <c r="A23" s="306">
        <v>12</v>
      </c>
      <c r="B23" s="307"/>
      <c r="C23" s="290"/>
      <c r="D23" s="290"/>
      <c r="E23" s="290"/>
      <c r="F23" s="307"/>
      <c r="G23" s="307"/>
      <c r="H23" s="307"/>
      <c r="I23" s="307"/>
      <c r="J23" s="323"/>
    </row>
    <row r="24" spans="1:15" ht="33" customHeight="1">
      <c r="A24" s="306">
        <v>13</v>
      </c>
      <c r="B24" s="307"/>
      <c r="C24" s="290"/>
      <c r="D24" s="290"/>
      <c r="E24" s="290"/>
      <c r="F24" s="307"/>
      <c r="G24" s="307"/>
      <c r="H24" s="307"/>
      <c r="I24" s="307"/>
      <c r="J24" s="323"/>
    </row>
    <row r="25" spans="1:15" ht="33" customHeight="1">
      <c r="A25" s="306">
        <v>14</v>
      </c>
      <c r="B25" s="307"/>
      <c r="C25" s="290"/>
      <c r="D25" s="290"/>
      <c r="E25" s="290"/>
      <c r="F25" s="307"/>
      <c r="G25" s="307"/>
      <c r="H25" s="307"/>
      <c r="I25" s="307"/>
      <c r="J25" s="323"/>
    </row>
    <row r="26" spans="1:15" ht="33" customHeight="1">
      <c r="A26" s="306">
        <v>15</v>
      </c>
      <c r="B26" s="307"/>
      <c r="C26" s="290"/>
      <c r="D26" s="290"/>
      <c r="E26" s="290"/>
      <c r="F26" s="307"/>
      <c r="G26" s="307"/>
      <c r="H26" s="307"/>
      <c r="I26" s="307"/>
      <c r="J26" s="323"/>
    </row>
    <row r="27" spans="1:15" ht="33" customHeight="1">
      <c r="A27" s="306">
        <v>16</v>
      </c>
      <c r="B27" s="307"/>
      <c r="C27" s="290"/>
      <c r="D27" s="290"/>
      <c r="E27" s="290"/>
      <c r="F27" s="307"/>
      <c r="G27" s="307"/>
      <c r="H27" s="307"/>
      <c r="I27" s="307"/>
      <c r="J27" s="323"/>
    </row>
    <row r="28" spans="1:15" ht="33" customHeight="1">
      <c r="A28" s="306">
        <v>17</v>
      </c>
      <c r="B28" s="307"/>
      <c r="C28" s="290"/>
      <c r="D28" s="290"/>
      <c r="E28" s="290"/>
      <c r="F28" s="307"/>
      <c r="G28" s="307"/>
      <c r="H28" s="307"/>
      <c r="I28" s="307"/>
      <c r="J28" s="323"/>
    </row>
    <row r="29" spans="1:15" ht="33" customHeight="1">
      <c r="A29" s="306">
        <v>18</v>
      </c>
      <c r="B29" s="307"/>
      <c r="C29" s="290"/>
      <c r="D29" s="290"/>
      <c r="E29" s="290"/>
      <c r="F29" s="307"/>
      <c r="G29" s="307"/>
      <c r="H29" s="307"/>
      <c r="I29" s="307"/>
      <c r="J29" s="323"/>
    </row>
    <row r="30" spans="1:15" ht="33" customHeight="1">
      <c r="A30" s="306">
        <v>19</v>
      </c>
      <c r="B30" s="307"/>
      <c r="C30" s="290"/>
      <c r="D30" s="290"/>
      <c r="E30" s="290"/>
      <c r="F30" s="307"/>
      <c r="G30" s="307"/>
      <c r="H30" s="307"/>
      <c r="I30" s="307"/>
      <c r="J30" s="323"/>
    </row>
    <row r="31" spans="1:15" ht="33" customHeight="1">
      <c r="A31" s="306">
        <v>20</v>
      </c>
      <c r="B31" s="307"/>
      <c r="C31" s="290"/>
      <c r="D31" s="290"/>
      <c r="E31" s="290"/>
      <c r="F31" s="307"/>
      <c r="G31" s="307"/>
      <c r="H31" s="307"/>
      <c r="I31" s="307"/>
      <c r="J31" s="323"/>
    </row>
    <row r="32" spans="1:15" ht="33" customHeight="1">
      <c r="A32" s="306">
        <v>21</v>
      </c>
      <c r="B32" s="307"/>
      <c r="C32" s="290"/>
      <c r="D32" s="290"/>
      <c r="E32" s="290"/>
      <c r="F32" s="307"/>
      <c r="G32" s="307"/>
      <c r="H32" s="307"/>
      <c r="I32" s="307"/>
      <c r="J32" s="323"/>
    </row>
    <row r="33" spans="1:10" ht="33" customHeight="1">
      <c r="A33" s="306">
        <v>22</v>
      </c>
      <c r="B33" s="307"/>
      <c r="C33" s="290"/>
      <c r="D33" s="290"/>
      <c r="E33" s="290"/>
      <c r="F33" s="307"/>
      <c r="G33" s="307"/>
      <c r="H33" s="307"/>
      <c r="I33" s="307"/>
      <c r="J33" s="323"/>
    </row>
    <row r="34" spans="1:10" ht="33" customHeight="1">
      <c r="A34" s="306">
        <v>23</v>
      </c>
      <c r="B34" s="307"/>
      <c r="C34" s="290"/>
      <c r="D34" s="290"/>
      <c r="E34" s="290"/>
      <c r="F34" s="307"/>
      <c r="G34" s="307"/>
      <c r="H34" s="307"/>
      <c r="I34" s="307"/>
      <c r="J34" s="323"/>
    </row>
    <row r="35" spans="1:10" ht="33" customHeight="1">
      <c r="A35" s="306">
        <v>24</v>
      </c>
      <c r="B35" s="307"/>
      <c r="C35" s="290"/>
      <c r="D35" s="290"/>
      <c r="E35" s="290"/>
      <c r="F35" s="307"/>
      <c r="G35" s="307"/>
      <c r="H35" s="307"/>
      <c r="I35" s="307"/>
      <c r="J35" s="323"/>
    </row>
    <row r="36" spans="1:10" ht="33" customHeight="1">
      <c r="A36" s="306">
        <v>25</v>
      </c>
      <c r="B36" s="307"/>
      <c r="C36" s="290"/>
      <c r="D36" s="290"/>
      <c r="E36" s="290"/>
      <c r="F36" s="307"/>
      <c r="G36" s="307"/>
      <c r="H36" s="307"/>
      <c r="I36" s="307"/>
      <c r="J36" s="323"/>
    </row>
    <row r="37" spans="1:10" ht="33" customHeight="1">
      <c r="A37" s="306">
        <v>26</v>
      </c>
      <c r="B37" s="307"/>
      <c r="C37" s="290"/>
      <c r="D37" s="290"/>
      <c r="E37" s="290"/>
      <c r="F37" s="307"/>
      <c r="G37" s="307"/>
      <c r="H37" s="307"/>
      <c r="I37" s="307"/>
      <c r="J37" s="323"/>
    </row>
    <row r="38" spans="1:10" ht="33" customHeight="1">
      <c r="A38" s="306">
        <v>27</v>
      </c>
      <c r="B38" s="307"/>
      <c r="C38" s="290"/>
      <c r="D38" s="290"/>
      <c r="E38" s="290"/>
      <c r="F38" s="307"/>
      <c r="G38" s="307"/>
      <c r="H38" s="307"/>
      <c r="I38" s="307"/>
      <c r="J38" s="323"/>
    </row>
    <row r="39" spans="1:10" ht="33" customHeight="1">
      <c r="A39" s="306">
        <v>28</v>
      </c>
      <c r="B39" s="307"/>
      <c r="C39" s="290"/>
      <c r="D39" s="290"/>
      <c r="E39" s="290"/>
      <c r="F39" s="307"/>
      <c r="G39" s="307"/>
      <c r="H39" s="307"/>
      <c r="I39" s="307"/>
      <c r="J39" s="323"/>
    </row>
    <row r="40" spans="1:10" ht="33" customHeight="1">
      <c r="A40" s="306">
        <v>29</v>
      </c>
      <c r="B40" s="307"/>
      <c r="C40" s="290"/>
      <c r="D40" s="290"/>
      <c r="E40" s="290"/>
      <c r="F40" s="307"/>
      <c r="G40" s="307"/>
      <c r="H40" s="307"/>
      <c r="I40" s="307"/>
      <c r="J40" s="323"/>
    </row>
    <row r="41" spans="1:10" ht="33" customHeight="1">
      <c r="A41" s="306">
        <v>30</v>
      </c>
      <c r="B41" s="307"/>
      <c r="C41" s="290"/>
      <c r="D41" s="290"/>
      <c r="E41" s="290"/>
      <c r="F41" s="307"/>
      <c r="G41" s="307"/>
      <c r="H41" s="307"/>
      <c r="I41" s="307"/>
      <c r="J41" s="323"/>
    </row>
    <row r="42" spans="1:10" ht="33" customHeight="1">
      <c r="A42" s="306">
        <v>31</v>
      </c>
      <c r="B42" s="307"/>
      <c r="C42" s="290"/>
      <c r="D42" s="290"/>
      <c r="E42" s="290"/>
      <c r="F42" s="307"/>
      <c r="G42" s="307"/>
      <c r="H42" s="307"/>
      <c r="I42" s="307"/>
      <c r="J42" s="323"/>
    </row>
    <row r="43" spans="1:10" ht="33" customHeight="1">
      <c r="A43" s="306">
        <v>32</v>
      </c>
      <c r="B43" s="307"/>
      <c r="C43" s="290"/>
      <c r="D43" s="290"/>
      <c r="E43" s="290"/>
      <c r="F43" s="307"/>
      <c r="G43" s="307"/>
      <c r="H43" s="307"/>
      <c r="I43" s="307"/>
      <c r="J43" s="323"/>
    </row>
    <row r="44" spans="1:10" ht="33" customHeight="1">
      <c r="A44" s="306">
        <v>33</v>
      </c>
      <c r="B44" s="307"/>
      <c r="C44" s="290"/>
      <c r="D44" s="290"/>
      <c r="E44" s="290"/>
      <c r="F44" s="307"/>
      <c r="G44" s="307"/>
      <c r="H44" s="307"/>
      <c r="I44" s="307"/>
      <c r="J44" s="323"/>
    </row>
    <row r="45" spans="1:10" ht="33" customHeight="1">
      <c r="A45" s="306">
        <v>34</v>
      </c>
      <c r="B45" s="307"/>
      <c r="C45" s="290"/>
      <c r="D45" s="290"/>
      <c r="E45" s="290"/>
      <c r="F45" s="307"/>
      <c r="G45" s="307"/>
      <c r="H45" s="307"/>
      <c r="I45" s="307"/>
      <c r="J45" s="323"/>
    </row>
    <row r="46" spans="1:10" ht="33" customHeight="1">
      <c r="A46" s="306">
        <v>35</v>
      </c>
      <c r="B46" s="307"/>
      <c r="C46" s="290"/>
      <c r="D46" s="290"/>
      <c r="E46" s="290"/>
      <c r="F46" s="307"/>
      <c r="G46" s="307"/>
      <c r="H46" s="307"/>
      <c r="I46" s="307"/>
      <c r="J46" s="323"/>
    </row>
    <row r="47" spans="1:10" ht="33" customHeight="1">
      <c r="A47" s="306">
        <v>36</v>
      </c>
      <c r="B47" s="307"/>
      <c r="C47" s="290"/>
      <c r="D47" s="290"/>
      <c r="E47" s="290"/>
      <c r="F47" s="307"/>
      <c r="G47" s="307"/>
      <c r="H47" s="307"/>
      <c r="I47" s="307"/>
      <c r="J47" s="323"/>
    </row>
    <row r="48" spans="1:10" ht="33" customHeight="1">
      <c r="A48" s="306">
        <v>37</v>
      </c>
      <c r="B48" s="307"/>
      <c r="C48" s="290"/>
      <c r="D48" s="290"/>
      <c r="E48" s="290"/>
      <c r="F48" s="307"/>
      <c r="G48" s="307"/>
      <c r="H48" s="307"/>
      <c r="I48" s="307"/>
      <c r="J48" s="323"/>
    </row>
    <row r="49" spans="1:10" ht="33" customHeight="1">
      <c r="A49" s="306">
        <v>38</v>
      </c>
      <c r="B49" s="307"/>
      <c r="C49" s="290"/>
      <c r="D49" s="290"/>
      <c r="E49" s="290"/>
      <c r="F49" s="307"/>
      <c r="G49" s="307"/>
      <c r="H49" s="307"/>
      <c r="I49" s="307"/>
      <c r="J49" s="323"/>
    </row>
    <row r="50" spans="1:10" ht="33" customHeight="1">
      <c r="A50" s="306">
        <v>39</v>
      </c>
      <c r="B50" s="307"/>
      <c r="C50" s="290"/>
      <c r="D50" s="290"/>
      <c r="E50" s="290"/>
      <c r="F50" s="307"/>
      <c r="G50" s="307"/>
      <c r="H50" s="307"/>
      <c r="I50" s="307"/>
      <c r="J50" s="323"/>
    </row>
    <row r="51" spans="1:10" ht="33" customHeight="1">
      <c r="A51" s="306">
        <v>40</v>
      </c>
      <c r="B51" s="307"/>
      <c r="C51" s="290"/>
      <c r="D51" s="290"/>
      <c r="E51" s="290"/>
      <c r="F51" s="307"/>
      <c r="G51" s="307"/>
      <c r="H51" s="307"/>
      <c r="I51" s="307"/>
      <c r="J51" s="323"/>
    </row>
    <row r="52" spans="1:10" ht="33" customHeight="1">
      <c r="A52" s="306">
        <v>41</v>
      </c>
      <c r="B52" s="307"/>
      <c r="C52" s="290"/>
      <c r="D52" s="290"/>
      <c r="E52" s="290"/>
      <c r="F52" s="307"/>
      <c r="G52" s="307"/>
      <c r="H52" s="307"/>
      <c r="I52" s="307"/>
      <c r="J52" s="323"/>
    </row>
    <row r="53" spans="1:10" ht="33" customHeight="1">
      <c r="A53" s="306">
        <v>42</v>
      </c>
      <c r="B53" s="307"/>
      <c r="C53" s="290"/>
      <c r="D53" s="290"/>
      <c r="E53" s="290"/>
      <c r="F53" s="307"/>
      <c r="G53" s="307"/>
      <c r="H53" s="307"/>
      <c r="I53" s="307"/>
      <c r="J53" s="323"/>
    </row>
    <row r="54" spans="1:10" ht="33" customHeight="1">
      <c r="A54" s="306">
        <v>43</v>
      </c>
      <c r="B54" s="307"/>
      <c r="C54" s="290"/>
      <c r="D54" s="290"/>
      <c r="E54" s="290"/>
      <c r="F54" s="307"/>
      <c r="G54" s="307"/>
      <c r="H54" s="307"/>
      <c r="I54" s="307"/>
      <c r="J54" s="323"/>
    </row>
    <row r="55" spans="1:10" ht="33" customHeight="1">
      <c r="A55" s="306">
        <v>44</v>
      </c>
      <c r="B55" s="307"/>
      <c r="C55" s="290"/>
      <c r="D55" s="290"/>
      <c r="E55" s="290"/>
      <c r="F55" s="307"/>
      <c r="G55" s="307"/>
      <c r="H55" s="307"/>
      <c r="I55" s="307"/>
      <c r="J55" s="323"/>
    </row>
    <row r="56" spans="1:10" ht="33" customHeight="1">
      <c r="A56" s="306">
        <v>45</v>
      </c>
      <c r="B56" s="307"/>
      <c r="C56" s="290"/>
      <c r="D56" s="290"/>
      <c r="E56" s="290"/>
      <c r="F56" s="307"/>
      <c r="G56" s="307"/>
      <c r="H56" s="307"/>
      <c r="I56" s="307"/>
      <c r="J56" s="323"/>
    </row>
    <row r="57" spans="1:10" ht="33" customHeight="1">
      <c r="A57" s="306">
        <v>46</v>
      </c>
      <c r="B57" s="307"/>
      <c r="C57" s="290"/>
      <c r="D57" s="290"/>
      <c r="E57" s="290"/>
      <c r="F57" s="307"/>
      <c r="G57" s="307"/>
      <c r="H57" s="307"/>
      <c r="I57" s="307"/>
      <c r="J57" s="323"/>
    </row>
    <row r="58" spans="1:10" ht="33" customHeight="1">
      <c r="A58" s="306">
        <v>47</v>
      </c>
      <c r="B58" s="307"/>
      <c r="C58" s="290"/>
      <c r="D58" s="290"/>
      <c r="E58" s="290"/>
      <c r="F58" s="307"/>
      <c r="G58" s="307"/>
      <c r="H58" s="307"/>
      <c r="I58" s="307"/>
      <c r="J58" s="323"/>
    </row>
    <row r="59" spans="1:10" ht="33" customHeight="1">
      <c r="A59" s="306">
        <v>48</v>
      </c>
      <c r="B59" s="307"/>
      <c r="C59" s="290"/>
      <c r="D59" s="290"/>
      <c r="E59" s="290"/>
      <c r="F59" s="307"/>
      <c r="G59" s="307"/>
      <c r="H59" s="307"/>
      <c r="I59" s="307"/>
      <c r="J59" s="323"/>
    </row>
    <row r="60" spans="1:10" ht="33" customHeight="1">
      <c r="A60" s="306">
        <v>49</v>
      </c>
      <c r="B60" s="307"/>
      <c r="C60" s="290"/>
      <c r="D60" s="290"/>
      <c r="E60" s="290"/>
      <c r="F60" s="307"/>
      <c r="G60" s="307"/>
      <c r="H60" s="307"/>
      <c r="I60" s="307"/>
      <c r="J60" s="323"/>
    </row>
    <row r="61" spans="1:10" ht="33" customHeight="1">
      <c r="A61" s="306">
        <v>50</v>
      </c>
      <c r="B61" s="307"/>
      <c r="C61" s="290"/>
      <c r="D61" s="290"/>
      <c r="E61" s="290"/>
      <c r="F61" s="307"/>
      <c r="G61" s="307"/>
      <c r="H61" s="307"/>
      <c r="I61" s="307"/>
      <c r="J61" s="323"/>
    </row>
    <row r="62" spans="1:10" ht="33" customHeight="1">
      <c r="A62" s="306">
        <v>51</v>
      </c>
      <c r="B62" s="307"/>
      <c r="C62" s="290"/>
      <c r="D62" s="290"/>
      <c r="E62" s="290"/>
      <c r="F62" s="307"/>
      <c r="G62" s="307"/>
      <c r="H62" s="307"/>
      <c r="I62" s="307"/>
      <c r="J62" s="323"/>
    </row>
    <row r="63" spans="1:10" ht="33" customHeight="1">
      <c r="A63" s="306">
        <v>52</v>
      </c>
      <c r="B63" s="307"/>
      <c r="C63" s="290"/>
      <c r="D63" s="290"/>
      <c r="E63" s="290"/>
      <c r="F63" s="307"/>
      <c r="G63" s="307"/>
      <c r="H63" s="307"/>
      <c r="I63" s="307"/>
      <c r="J63" s="323"/>
    </row>
    <row r="64" spans="1:10" ht="33" customHeight="1">
      <c r="A64" s="306">
        <v>53</v>
      </c>
      <c r="B64" s="307"/>
      <c r="C64" s="290"/>
      <c r="D64" s="290"/>
      <c r="E64" s="290"/>
      <c r="F64" s="307"/>
      <c r="G64" s="307"/>
      <c r="H64" s="307"/>
      <c r="I64" s="307"/>
      <c r="J64" s="323"/>
    </row>
    <row r="65" spans="1:10" ht="33" customHeight="1">
      <c r="A65" s="306">
        <v>54</v>
      </c>
      <c r="B65" s="307"/>
      <c r="C65" s="290"/>
      <c r="D65" s="290"/>
      <c r="E65" s="290"/>
      <c r="F65" s="307"/>
      <c r="G65" s="307"/>
      <c r="H65" s="307"/>
      <c r="I65" s="307"/>
      <c r="J65" s="323"/>
    </row>
    <row r="66" spans="1:10" ht="33" customHeight="1">
      <c r="A66" s="306">
        <v>55</v>
      </c>
      <c r="B66" s="307"/>
      <c r="C66" s="290"/>
      <c r="D66" s="290"/>
      <c r="E66" s="290"/>
      <c r="F66" s="307"/>
      <c r="G66" s="307"/>
      <c r="H66" s="307"/>
      <c r="I66" s="307"/>
      <c r="J66" s="323"/>
    </row>
    <row r="67" spans="1:10" ht="33" customHeight="1">
      <c r="A67" s="306">
        <v>56</v>
      </c>
      <c r="B67" s="307"/>
      <c r="C67" s="290"/>
      <c r="D67" s="290"/>
      <c r="E67" s="290"/>
      <c r="F67" s="307"/>
      <c r="G67" s="307"/>
      <c r="H67" s="307"/>
      <c r="I67" s="307"/>
      <c r="J67" s="323"/>
    </row>
    <row r="68" spans="1:10" ht="33" customHeight="1">
      <c r="A68" s="306">
        <v>57</v>
      </c>
      <c r="B68" s="307"/>
      <c r="C68" s="290"/>
      <c r="D68" s="290"/>
      <c r="E68" s="290"/>
      <c r="F68" s="307"/>
      <c r="G68" s="307"/>
      <c r="H68" s="307"/>
      <c r="I68" s="307"/>
      <c r="J68" s="323"/>
    </row>
    <row r="69" spans="1:10" ht="33" customHeight="1">
      <c r="A69" s="306">
        <v>58</v>
      </c>
      <c r="B69" s="307"/>
      <c r="C69" s="290"/>
      <c r="D69" s="290"/>
      <c r="E69" s="290"/>
      <c r="F69" s="307"/>
      <c r="G69" s="307"/>
      <c r="H69" s="307"/>
      <c r="I69" s="307"/>
      <c r="J69" s="323"/>
    </row>
    <row r="70" spans="1:10" ht="33" customHeight="1">
      <c r="A70" s="306">
        <v>59</v>
      </c>
      <c r="B70" s="307"/>
      <c r="C70" s="290"/>
      <c r="D70" s="290"/>
      <c r="E70" s="290"/>
      <c r="F70" s="307"/>
      <c r="G70" s="307"/>
      <c r="H70" s="307"/>
      <c r="I70" s="307"/>
      <c r="J70" s="323"/>
    </row>
    <row r="71" spans="1:10" ht="33" customHeight="1">
      <c r="A71" s="306">
        <v>60</v>
      </c>
      <c r="B71" s="307"/>
      <c r="C71" s="290"/>
      <c r="D71" s="290"/>
      <c r="E71" s="290"/>
      <c r="F71" s="307"/>
      <c r="G71" s="307"/>
      <c r="H71" s="307"/>
      <c r="I71" s="307"/>
      <c r="J71" s="323"/>
    </row>
    <row r="72" spans="1:10" ht="33" customHeight="1">
      <c r="A72" s="306">
        <v>61</v>
      </c>
      <c r="B72" s="307"/>
      <c r="C72" s="290"/>
      <c r="D72" s="290"/>
      <c r="E72" s="290"/>
      <c r="F72" s="307"/>
      <c r="G72" s="307"/>
      <c r="H72" s="307"/>
      <c r="I72" s="307"/>
      <c r="J72" s="323"/>
    </row>
    <row r="73" spans="1:10" ht="33" customHeight="1">
      <c r="A73" s="306">
        <v>62</v>
      </c>
      <c r="B73" s="307"/>
      <c r="C73" s="290"/>
      <c r="D73" s="290"/>
      <c r="E73" s="290"/>
      <c r="F73" s="307"/>
      <c r="G73" s="307"/>
      <c r="H73" s="307"/>
      <c r="I73" s="307"/>
      <c r="J73" s="323"/>
    </row>
    <row r="74" spans="1:10" ht="33" customHeight="1">
      <c r="A74" s="306">
        <v>63</v>
      </c>
      <c r="B74" s="307"/>
      <c r="C74" s="290"/>
      <c r="D74" s="290"/>
      <c r="E74" s="290"/>
      <c r="F74" s="307"/>
      <c r="G74" s="307"/>
      <c r="H74" s="307"/>
      <c r="I74" s="307"/>
      <c r="J74" s="323"/>
    </row>
    <row r="75" spans="1:10" ht="33" customHeight="1">
      <c r="A75" s="306">
        <v>64</v>
      </c>
      <c r="B75" s="307"/>
      <c r="C75" s="290"/>
      <c r="D75" s="290"/>
      <c r="E75" s="290"/>
      <c r="F75" s="307"/>
      <c r="G75" s="307"/>
      <c r="H75" s="307"/>
      <c r="I75" s="307"/>
      <c r="J75" s="323"/>
    </row>
    <row r="76" spans="1:10" ht="33" customHeight="1">
      <c r="A76" s="306">
        <v>65</v>
      </c>
      <c r="B76" s="307"/>
      <c r="C76" s="290"/>
      <c r="D76" s="290"/>
      <c r="E76" s="290"/>
      <c r="F76" s="307"/>
      <c r="G76" s="307"/>
      <c r="H76" s="307"/>
      <c r="I76" s="307"/>
      <c r="J76" s="323"/>
    </row>
    <row r="77" spans="1:10" ht="33" customHeight="1">
      <c r="A77" s="306">
        <v>66</v>
      </c>
      <c r="B77" s="307"/>
      <c r="C77" s="290"/>
      <c r="D77" s="290"/>
      <c r="E77" s="290"/>
      <c r="F77" s="307"/>
      <c r="G77" s="307"/>
      <c r="H77" s="307"/>
      <c r="I77" s="307"/>
      <c r="J77" s="323"/>
    </row>
    <row r="78" spans="1:10" ht="33" customHeight="1">
      <c r="A78" s="306">
        <v>67</v>
      </c>
      <c r="B78" s="307"/>
      <c r="C78" s="290"/>
      <c r="D78" s="290"/>
      <c r="E78" s="290"/>
      <c r="F78" s="307"/>
      <c r="G78" s="307"/>
      <c r="H78" s="307"/>
      <c r="I78" s="307"/>
      <c r="J78" s="323"/>
    </row>
    <row r="79" spans="1:10" ht="33" customHeight="1">
      <c r="A79" s="306">
        <v>68</v>
      </c>
      <c r="B79" s="307"/>
      <c r="C79" s="290"/>
      <c r="D79" s="290"/>
      <c r="E79" s="290"/>
      <c r="F79" s="307"/>
      <c r="G79" s="307"/>
      <c r="H79" s="307"/>
      <c r="I79" s="307"/>
      <c r="J79" s="323"/>
    </row>
    <row r="80" spans="1:10" ht="33" customHeight="1">
      <c r="A80" s="306">
        <v>69</v>
      </c>
      <c r="B80" s="307"/>
      <c r="C80" s="290"/>
      <c r="D80" s="290"/>
      <c r="E80" s="290"/>
      <c r="F80" s="307"/>
      <c r="G80" s="307"/>
      <c r="H80" s="307"/>
      <c r="I80" s="307"/>
      <c r="J80" s="323"/>
    </row>
    <row r="81" spans="1:10" ht="33" customHeight="1">
      <c r="A81" s="306">
        <v>70</v>
      </c>
      <c r="B81" s="307"/>
      <c r="C81" s="290"/>
      <c r="D81" s="290"/>
      <c r="E81" s="290"/>
      <c r="F81" s="307"/>
      <c r="G81" s="307"/>
      <c r="H81" s="307"/>
      <c r="I81" s="307"/>
      <c r="J81" s="323"/>
    </row>
    <row r="82" spans="1:10" ht="33" customHeight="1">
      <c r="A82" s="306">
        <v>71</v>
      </c>
      <c r="B82" s="307"/>
      <c r="C82" s="290"/>
      <c r="D82" s="290"/>
      <c r="E82" s="290"/>
      <c r="F82" s="307"/>
      <c r="G82" s="307"/>
      <c r="H82" s="307"/>
      <c r="I82" s="307"/>
      <c r="J82" s="323"/>
    </row>
    <row r="83" spans="1:10" ht="33" customHeight="1">
      <c r="A83" s="306">
        <v>72</v>
      </c>
      <c r="B83" s="307"/>
      <c r="C83" s="290"/>
      <c r="D83" s="290"/>
      <c r="E83" s="290"/>
      <c r="F83" s="307"/>
      <c r="G83" s="307"/>
      <c r="H83" s="307"/>
      <c r="I83" s="307"/>
      <c r="J83" s="323"/>
    </row>
    <row r="84" spans="1:10" ht="33" customHeight="1">
      <c r="A84" s="306">
        <v>73</v>
      </c>
      <c r="B84" s="307"/>
      <c r="C84" s="290"/>
      <c r="D84" s="290"/>
      <c r="E84" s="290"/>
      <c r="F84" s="307"/>
      <c r="G84" s="307"/>
      <c r="H84" s="307"/>
      <c r="I84" s="307"/>
      <c r="J84" s="323"/>
    </row>
    <row r="85" spans="1:10" ht="33" customHeight="1">
      <c r="A85" s="306">
        <v>74</v>
      </c>
      <c r="B85" s="307"/>
      <c r="C85" s="290"/>
      <c r="D85" s="290"/>
      <c r="E85" s="290"/>
      <c r="F85" s="307"/>
      <c r="G85" s="307"/>
      <c r="H85" s="307"/>
      <c r="I85" s="307"/>
      <c r="J85" s="323"/>
    </row>
    <row r="86" spans="1:10" ht="33" customHeight="1">
      <c r="A86" s="306">
        <v>75</v>
      </c>
      <c r="B86" s="307"/>
      <c r="C86" s="290"/>
      <c r="D86" s="290"/>
      <c r="E86" s="290"/>
      <c r="F86" s="307"/>
      <c r="G86" s="307"/>
      <c r="H86" s="307"/>
      <c r="I86" s="307"/>
      <c r="J86" s="323"/>
    </row>
    <row r="87" spans="1:10" ht="33" customHeight="1">
      <c r="A87" s="306">
        <v>76</v>
      </c>
      <c r="B87" s="307"/>
      <c r="C87" s="290"/>
      <c r="D87" s="290"/>
      <c r="E87" s="290"/>
      <c r="F87" s="307"/>
      <c r="G87" s="307"/>
      <c r="H87" s="307"/>
      <c r="I87" s="307"/>
      <c r="J87" s="323"/>
    </row>
    <row r="88" spans="1:10" ht="33" customHeight="1">
      <c r="A88" s="306">
        <v>77</v>
      </c>
      <c r="B88" s="307"/>
      <c r="C88" s="290"/>
      <c r="D88" s="290"/>
      <c r="E88" s="290"/>
      <c r="F88" s="307"/>
      <c r="G88" s="307"/>
      <c r="H88" s="307"/>
      <c r="I88" s="307"/>
      <c r="J88" s="323"/>
    </row>
    <row r="89" spans="1:10" ht="33" customHeight="1">
      <c r="A89" s="306">
        <v>78</v>
      </c>
      <c r="B89" s="307"/>
      <c r="C89" s="290"/>
      <c r="D89" s="290"/>
      <c r="E89" s="290"/>
      <c r="F89" s="307"/>
      <c r="G89" s="307"/>
      <c r="H89" s="307"/>
      <c r="I89" s="307"/>
      <c r="J89" s="323"/>
    </row>
    <row r="90" spans="1:10" ht="33" customHeight="1">
      <c r="A90" s="306">
        <v>79</v>
      </c>
      <c r="B90" s="307"/>
      <c r="C90" s="290"/>
      <c r="D90" s="290"/>
      <c r="E90" s="290"/>
      <c r="F90" s="307"/>
      <c r="G90" s="307"/>
      <c r="H90" s="307"/>
      <c r="I90" s="307"/>
      <c r="J90" s="323"/>
    </row>
    <row r="91" spans="1:10" ht="33" customHeight="1">
      <c r="A91" s="306">
        <v>80</v>
      </c>
      <c r="B91" s="307"/>
      <c r="C91" s="290"/>
      <c r="D91" s="290"/>
      <c r="E91" s="290"/>
      <c r="F91" s="307"/>
      <c r="G91" s="307"/>
      <c r="H91" s="307"/>
      <c r="I91" s="307"/>
      <c r="J91" s="323"/>
    </row>
    <row r="92" spans="1:10" ht="33" customHeight="1">
      <c r="A92" s="306">
        <v>81</v>
      </c>
      <c r="B92" s="307"/>
      <c r="C92" s="290"/>
      <c r="D92" s="290"/>
      <c r="E92" s="290"/>
      <c r="F92" s="307"/>
      <c r="G92" s="307"/>
      <c r="H92" s="307"/>
      <c r="I92" s="307"/>
      <c r="J92" s="323"/>
    </row>
    <row r="93" spans="1:10" ht="33" customHeight="1">
      <c r="A93" s="306">
        <v>82</v>
      </c>
      <c r="B93" s="307"/>
      <c r="C93" s="290"/>
      <c r="D93" s="290"/>
      <c r="E93" s="290"/>
      <c r="F93" s="307"/>
      <c r="G93" s="307"/>
      <c r="H93" s="307"/>
      <c r="I93" s="307"/>
      <c r="J93" s="323"/>
    </row>
    <row r="94" spans="1:10" ht="33" customHeight="1">
      <c r="A94" s="306">
        <v>83</v>
      </c>
      <c r="B94" s="307"/>
      <c r="C94" s="290"/>
      <c r="D94" s="290"/>
      <c r="E94" s="290"/>
      <c r="F94" s="307"/>
      <c r="G94" s="307"/>
      <c r="H94" s="307"/>
      <c r="I94" s="307"/>
      <c r="J94" s="323"/>
    </row>
    <row r="95" spans="1:10" ht="33" customHeight="1">
      <c r="A95" s="306">
        <v>84</v>
      </c>
      <c r="B95" s="307"/>
      <c r="C95" s="290"/>
      <c r="D95" s="290"/>
      <c r="E95" s="290"/>
      <c r="F95" s="307"/>
      <c r="G95" s="307"/>
      <c r="H95" s="307"/>
      <c r="I95" s="307"/>
      <c r="J95" s="323"/>
    </row>
    <row r="96" spans="1:10" ht="33" customHeight="1">
      <c r="A96" s="306">
        <v>85</v>
      </c>
      <c r="B96" s="307"/>
      <c r="C96" s="290"/>
      <c r="D96" s="290"/>
      <c r="E96" s="290"/>
      <c r="F96" s="307"/>
      <c r="G96" s="307"/>
      <c r="H96" s="307"/>
      <c r="I96" s="307"/>
      <c r="J96" s="323"/>
    </row>
    <row r="97" spans="1:10" ht="33" customHeight="1">
      <c r="A97" s="306">
        <v>86</v>
      </c>
      <c r="B97" s="307"/>
      <c r="C97" s="290"/>
      <c r="D97" s="290"/>
      <c r="E97" s="290"/>
      <c r="F97" s="307"/>
      <c r="G97" s="307"/>
      <c r="H97" s="307"/>
      <c r="I97" s="307"/>
      <c r="J97" s="323"/>
    </row>
    <row r="98" spans="1:10" ht="33" customHeight="1">
      <c r="A98" s="306">
        <v>87</v>
      </c>
      <c r="B98" s="307"/>
      <c r="C98" s="290"/>
      <c r="D98" s="290"/>
      <c r="E98" s="290"/>
      <c r="F98" s="307"/>
      <c r="G98" s="307"/>
      <c r="H98" s="307"/>
      <c r="I98" s="307"/>
      <c r="J98" s="323"/>
    </row>
    <row r="99" spans="1:10" ht="33" customHeight="1">
      <c r="A99" s="306">
        <v>88</v>
      </c>
      <c r="B99" s="307"/>
      <c r="C99" s="290"/>
      <c r="D99" s="290"/>
      <c r="E99" s="290"/>
      <c r="F99" s="307"/>
      <c r="G99" s="307"/>
      <c r="H99" s="307"/>
      <c r="I99" s="307"/>
      <c r="J99" s="323"/>
    </row>
    <row r="100" spans="1:10" ht="33" customHeight="1">
      <c r="A100" s="306">
        <v>89</v>
      </c>
      <c r="B100" s="307"/>
      <c r="C100" s="290"/>
      <c r="D100" s="290"/>
      <c r="E100" s="290"/>
      <c r="F100" s="307"/>
      <c r="G100" s="307"/>
      <c r="H100" s="307"/>
      <c r="I100" s="307"/>
      <c r="J100" s="323"/>
    </row>
    <row r="101" spans="1:10" ht="33" customHeight="1">
      <c r="A101" s="306">
        <v>90</v>
      </c>
      <c r="B101" s="307"/>
      <c r="C101" s="290"/>
      <c r="D101" s="290"/>
      <c r="E101" s="290"/>
      <c r="F101" s="307"/>
      <c r="G101" s="307"/>
      <c r="H101" s="307"/>
      <c r="I101" s="307"/>
      <c r="J101" s="323"/>
    </row>
    <row r="102" spans="1:10" ht="33" customHeight="1">
      <c r="A102" s="306">
        <v>91</v>
      </c>
      <c r="B102" s="307"/>
      <c r="C102" s="290"/>
      <c r="D102" s="290"/>
      <c r="E102" s="290"/>
      <c r="F102" s="307"/>
      <c r="G102" s="307"/>
      <c r="H102" s="307"/>
      <c r="I102" s="307"/>
      <c r="J102" s="323"/>
    </row>
    <row r="103" spans="1:10" ht="33" customHeight="1">
      <c r="A103" s="306">
        <v>92</v>
      </c>
      <c r="B103" s="307"/>
      <c r="C103" s="290"/>
      <c r="D103" s="290"/>
      <c r="E103" s="290"/>
      <c r="F103" s="307"/>
      <c r="G103" s="307"/>
      <c r="H103" s="307"/>
      <c r="I103" s="307"/>
      <c r="J103" s="323"/>
    </row>
    <row r="104" spans="1:10" ht="33" customHeight="1">
      <c r="A104" s="306">
        <v>93</v>
      </c>
      <c r="B104" s="307"/>
      <c r="C104" s="290"/>
      <c r="D104" s="290"/>
      <c r="E104" s="290"/>
      <c r="F104" s="307"/>
      <c r="G104" s="307"/>
      <c r="H104" s="307"/>
      <c r="I104" s="307"/>
      <c r="J104" s="323"/>
    </row>
    <row r="105" spans="1:10" ht="33" customHeight="1">
      <c r="A105" s="306">
        <v>94</v>
      </c>
      <c r="B105" s="307"/>
      <c r="C105" s="290"/>
      <c r="D105" s="290"/>
      <c r="E105" s="290"/>
      <c r="F105" s="307"/>
      <c r="G105" s="307"/>
      <c r="H105" s="307"/>
      <c r="I105" s="307"/>
      <c r="J105" s="323"/>
    </row>
    <row r="106" spans="1:10" ht="33" customHeight="1">
      <c r="A106" s="306">
        <v>95</v>
      </c>
      <c r="B106" s="307"/>
      <c r="C106" s="290"/>
      <c r="D106" s="290"/>
      <c r="E106" s="290"/>
      <c r="F106" s="307"/>
      <c r="G106" s="307"/>
      <c r="H106" s="307"/>
      <c r="I106" s="307"/>
      <c r="J106" s="323"/>
    </row>
    <row r="107" spans="1:10" ht="33" customHeight="1">
      <c r="A107" s="306">
        <v>96</v>
      </c>
      <c r="B107" s="307"/>
      <c r="C107" s="290"/>
      <c r="D107" s="290"/>
      <c r="E107" s="290"/>
      <c r="F107" s="307"/>
      <c r="G107" s="307"/>
      <c r="H107" s="307"/>
      <c r="I107" s="307"/>
      <c r="J107" s="323"/>
    </row>
    <row r="108" spans="1:10" ht="33" customHeight="1">
      <c r="A108" s="306">
        <v>97</v>
      </c>
      <c r="B108" s="307"/>
      <c r="C108" s="290"/>
      <c r="D108" s="290"/>
      <c r="E108" s="290"/>
      <c r="F108" s="307"/>
      <c r="G108" s="307"/>
      <c r="H108" s="307"/>
      <c r="I108" s="307"/>
      <c r="J108" s="323"/>
    </row>
    <row r="109" spans="1:10" ht="33" customHeight="1">
      <c r="A109" s="306">
        <v>98</v>
      </c>
      <c r="B109" s="307"/>
      <c r="C109" s="290"/>
      <c r="D109" s="290"/>
      <c r="E109" s="290"/>
      <c r="F109" s="307"/>
      <c r="G109" s="307"/>
      <c r="H109" s="307"/>
      <c r="I109" s="307"/>
      <c r="J109" s="323"/>
    </row>
    <row r="110" spans="1:10" ht="33" customHeight="1">
      <c r="A110" s="306">
        <v>99</v>
      </c>
      <c r="B110" s="307"/>
      <c r="C110" s="290"/>
      <c r="D110" s="290"/>
      <c r="E110" s="290"/>
      <c r="F110" s="307"/>
      <c r="G110" s="307"/>
      <c r="H110" s="307"/>
      <c r="I110" s="307"/>
      <c r="J110" s="323"/>
    </row>
    <row r="111" spans="1:10" ht="33" customHeight="1">
      <c r="A111" s="306">
        <v>100</v>
      </c>
      <c r="B111" s="307"/>
      <c r="C111" s="290"/>
      <c r="D111" s="290"/>
      <c r="E111" s="290"/>
      <c r="F111" s="307"/>
      <c r="G111" s="307"/>
      <c r="H111" s="307"/>
      <c r="I111" s="307"/>
      <c r="J111" s="323"/>
    </row>
    <row r="112" spans="1:10" ht="33" customHeight="1">
      <c r="A112" s="306">
        <v>101</v>
      </c>
      <c r="B112" s="307"/>
      <c r="C112" s="290"/>
      <c r="D112" s="290"/>
      <c r="E112" s="290"/>
      <c r="F112" s="307"/>
      <c r="G112" s="307"/>
      <c r="H112" s="307"/>
      <c r="I112" s="307"/>
      <c r="J112" s="323"/>
    </row>
    <row r="113" spans="1:10" ht="33" customHeight="1">
      <c r="A113" s="306">
        <v>102</v>
      </c>
      <c r="B113" s="307"/>
      <c r="C113" s="290"/>
      <c r="D113" s="290"/>
      <c r="E113" s="290"/>
      <c r="F113" s="307"/>
      <c r="G113" s="307"/>
      <c r="H113" s="307"/>
      <c r="I113" s="307"/>
      <c r="J113" s="323"/>
    </row>
    <row r="114" spans="1:10" ht="33" customHeight="1">
      <c r="A114" s="306">
        <v>103</v>
      </c>
      <c r="B114" s="307"/>
      <c r="C114" s="290"/>
      <c r="D114" s="290"/>
      <c r="E114" s="290"/>
      <c r="F114" s="307"/>
      <c r="G114" s="307"/>
      <c r="H114" s="307"/>
      <c r="I114" s="307"/>
      <c r="J114" s="323"/>
    </row>
    <row r="115" spans="1:10" ht="33" customHeight="1">
      <c r="A115" s="306">
        <v>104</v>
      </c>
      <c r="B115" s="307"/>
      <c r="C115" s="290"/>
      <c r="D115" s="290"/>
      <c r="E115" s="290"/>
      <c r="F115" s="307"/>
      <c r="G115" s="307"/>
      <c r="H115" s="307"/>
      <c r="I115" s="307"/>
      <c r="J115" s="323"/>
    </row>
    <row r="116" spans="1:10" ht="33" customHeight="1">
      <c r="A116" s="306">
        <v>105</v>
      </c>
      <c r="B116" s="307"/>
      <c r="C116" s="290"/>
      <c r="D116" s="290"/>
      <c r="E116" s="290"/>
      <c r="F116" s="307"/>
      <c r="G116" s="307"/>
      <c r="H116" s="307"/>
      <c r="I116" s="307"/>
      <c r="J116" s="323"/>
    </row>
    <row r="117" spans="1:10" ht="33" customHeight="1">
      <c r="A117" s="306">
        <v>106</v>
      </c>
      <c r="B117" s="307"/>
      <c r="C117" s="290"/>
      <c r="D117" s="290"/>
      <c r="E117" s="290"/>
      <c r="F117" s="307"/>
      <c r="G117" s="307"/>
      <c r="H117" s="307"/>
      <c r="I117" s="307"/>
      <c r="J117" s="323"/>
    </row>
    <row r="118" spans="1:10" ht="33" customHeight="1">
      <c r="A118" s="306">
        <v>107</v>
      </c>
      <c r="B118" s="307"/>
      <c r="C118" s="290"/>
      <c r="D118" s="290"/>
      <c r="E118" s="290"/>
      <c r="F118" s="307"/>
      <c r="G118" s="307"/>
      <c r="H118" s="307"/>
      <c r="I118" s="307"/>
      <c r="J118" s="323"/>
    </row>
    <row r="119" spans="1:10" ht="33" customHeight="1">
      <c r="A119" s="306">
        <v>108</v>
      </c>
      <c r="B119" s="307"/>
      <c r="C119" s="290"/>
      <c r="D119" s="290"/>
      <c r="E119" s="290"/>
      <c r="F119" s="307"/>
      <c r="G119" s="307"/>
      <c r="H119" s="307"/>
      <c r="I119" s="307"/>
      <c r="J119" s="323"/>
    </row>
    <row r="120" spans="1:10" ht="33" customHeight="1">
      <c r="A120" s="306">
        <v>109</v>
      </c>
      <c r="B120" s="307"/>
      <c r="C120" s="290"/>
      <c r="D120" s="290"/>
      <c r="E120" s="290"/>
      <c r="F120" s="307"/>
      <c r="G120" s="307"/>
      <c r="H120" s="307"/>
      <c r="I120" s="307"/>
      <c r="J120" s="323"/>
    </row>
    <row r="121" spans="1:10" ht="33" customHeight="1">
      <c r="A121" s="306">
        <v>110</v>
      </c>
      <c r="B121" s="307"/>
      <c r="C121" s="290"/>
      <c r="D121" s="290"/>
      <c r="E121" s="290"/>
      <c r="F121" s="307"/>
      <c r="G121" s="307"/>
      <c r="H121" s="307"/>
      <c r="I121" s="307"/>
      <c r="J121" s="323"/>
    </row>
    <row r="122" spans="1:10" ht="33" customHeight="1">
      <c r="A122" s="306">
        <v>111</v>
      </c>
      <c r="B122" s="307"/>
      <c r="C122" s="290"/>
      <c r="D122" s="290"/>
      <c r="E122" s="290"/>
      <c r="F122" s="307"/>
      <c r="G122" s="307"/>
      <c r="H122" s="307"/>
      <c r="I122" s="307"/>
      <c r="J122" s="323"/>
    </row>
    <row r="123" spans="1:10" ht="33" customHeight="1">
      <c r="A123" s="306">
        <v>112</v>
      </c>
      <c r="B123" s="307"/>
      <c r="C123" s="290"/>
      <c r="D123" s="290"/>
      <c r="E123" s="290"/>
      <c r="F123" s="307"/>
      <c r="G123" s="307"/>
      <c r="H123" s="307"/>
      <c r="I123" s="307"/>
      <c r="J123" s="323"/>
    </row>
    <row r="124" spans="1:10" ht="33" customHeight="1">
      <c r="A124" s="306">
        <v>113</v>
      </c>
      <c r="B124" s="307"/>
      <c r="C124" s="290"/>
      <c r="D124" s="290"/>
      <c r="E124" s="290"/>
      <c r="F124" s="307"/>
      <c r="G124" s="307"/>
      <c r="H124" s="307"/>
      <c r="I124" s="307"/>
      <c r="J124" s="323"/>
    </row>
    <row r="125" spans="1:10" ht="33" customHeight="1">
      <c r="A125" s="306">
        <v>114</v>
      </c>
      <c r="B125" s="307"/>
      <c r="C125" s="290"/>
      <c r="D125" s="290"/>
      <c r="E125" s="290"/>
      <c r="F125" s="307"/>
      <c r="G125" s="307"/>
      <c r="H125" s="307"/>
      <c r="I125" s="307"/>
      <c r="J125" s="323"/>
    </row>
    <row r="126" spans="1:10" ht="33" customHeight="1">
      <c r="A126" s="306">
        <v>115</v>
      </c>
      <c r="B126" s="307"/>
      <c r="C126" s="290"/>
      <c r="D126" s="290"/>
      <c r="E126" s="290"/>
      <c r="F126" s="307"/>
      <c r="G126" s="307"/>
      <c r="H126" s="307"/>
      <c r="I126" s="307"/>
      <c r="J126" s="323"/>
    </row>
    <row r="127" spans="1:10" ht="33" customHeight="1">
      <c r="A127" s="306">
        <v>116</v>
      </c>
      <c r="B127" s="307"/>
      <c r="C127" s="290"/>
      <c r="D127" s="290"/>
      <c r="E127" s="290"/>
      <c r="F127" s="307"/>
      <c r="G127" s="307"/>
      <c r="H127" s="307"/>
      <c r="I127" s="307"/>
      <c r="J127" s="323"/>
    </row>
    <row r="128" spans="1:10" ht="33" customHeight="1">
      <c r="A128" s="306">
        <v>117</v>
      </c>
      <c r="B128" s="307"/>
      <c r="C128" s="290"/>
      <c r="D128" s="290"/>
      <c r="E128" s="290"/>
      <c r="F128" s="307"/>
      <c r="G128" s="307"/>
      <c r="H128" s="307"/>
      <c r="I128" s="307"/>
      <c r="J128" s="323"/>
    </row>
    <row r="129" spans="1:10" ht="33" customHeight="1">
      <c r="A129" s="306">
        <v>118</v>
      </c>
      <c r="B129" s="307"/>
      <c r="C129" s="290"/>
      <c r="D129" s="290"/>
      <c r="E129" s="290"/>
      <c r="F129" s="307"/>
      <c r="G129" s="307"/>
      <c r="H129" s="307"/>
      <c r="I129" s="307"/>
      <c r="J129" s="323"/>
    </row>
    <row r="130" spans="1:10" ht="33" customHeight="1">
      <c r="A130" s="306">
        <v>119</v>
      </c>
      <c r="B130" s="307"/>
      <c r="C130" s="290"/>
      <c r="D130" s="290"/>
      <c r="E130" s="290"/>
      <c r="F130" s="307"/>
      <c r="G130" s="307"/>
      <c r="H130" s="307"/>
      <c r="I130" s="307"/>
      <c r="J130" s="323"/>
    </row>
    <row r="131" spans="1:10" ht="33" customHeight="1">
      <c r="A131" s="306">
        <v>120</v>
      </c>
      <c r="B131" s="307"/>
      <c r="C131" s="290"/>
      <c r="D131" s="290"/>
      <c r="E131" s="290"/>
      <c r="F131" s="307"/>
      <c r="G131" s="307"/>
      <c r="H131" s="307"/>
      <c r="I131" s="307"/>
      <c r="J131" s="323"/>
    </row>
    <row r="132" spans="1:10" ht="33" customHeight="1">
      <c r="A132" s="306">
        <v>121</v>
      </c>
      <c r="B132" s="307"/>
      <c r="C132" s="290"/>
      <c r="D132" s="290"/>
      <c r="E132" s="290"/>
      <c r="F132" s="307"/>
      <c r="G132" s="307"/>
      <c r="H132" s="307"/>
      <c r="I132" s="307"/>
      <c r="J132" s="323"/>
    </row>
    <row r="133" spans="1:10" ht="33" customHeight="1">
      <c r="A133" s="306">
        <v>122</v>
      </c>
      <c r="B133" s="307"/>
      <c r="C133" s="290"/>
      <c r="D133" s="290"/>
      <c r="E133" s="290"/>
      <c r="F133" s="307"/>
      <c r="G133" s="307"/>
      <c r="H133" s="307"/>
      <c r="I133" s="307"/>
      <c r="J133" s="323"/>
    </row>
    <row r="134" spans="1:10" ht="33" customHeight="1">
      <c r="A134" s="306">
        <v>123</v>
      </c>
      <c r="B134" s="307"/>
      <c r="C134" s="290"/>
      <c r="D134" s="290"/>
      <c r="E134" s="290"/>
      <c r="F134" s="307"/>
      <c r="G134" s="307"/>
      <c r="H134" s="307"/>
      <c r="I134" s="307"/>
      <c r="J134" s="323"/>
    </row>
    <row r="135" spans="1:10" ht="33" customHeight="1">
      <c r="A135" s="306">
        <v>124</v>
      </c>
      <c r="B135" s="307"/>
      <c r="C135" s="290"/>
      <c r="D135" s="290"/>
      <c r="E135" s="290"/>
      <c r="F135" s="307"/>
      <c r="G135" s="307"/>
      <c r="H135" s="307"/>
      <c r="I135" s="307"/>
      <c r="J135" s="323"/>
    </row>
    <row r="136" spans="1:10" ht="33" customHeight="1">
      <c r="A136" s="306">
        <v>125</v>
      </c>
      <c r="B136" s="307"/>
      <c r="C136" s="290"/>
      <c r="D136" s="290"/>
      <c r="E136" s="290"/>
      <c r="F136" s="307"/>
      <c r="G136" s="307"/>
      <c r="H136" s="307"/>
      <c r="I136" s="307"/>
      <c r="J136" s="323"/>
    </row>
    <row r="137" spans="1:10" ht="33" customHeight="1">
      <c r="A137" s="306">
        <v>126</v>
      </c>
      <c r="B137" s="307"/>
      <c r="C137" s="290"/>
      <c r="D137" s="290"/>
      <c r="E137" s="290"/>
      <c r="F137" s="307"/>
      <c r="G137" s="307"/>
      <c r="H137" s="307"/>
      <c r="I137" s="307"/>
      <c r="J137" s="323"/>
    </row>
    <row r="138" spans="1:10" ht="33" customHeight="1">
      <c r="A138" s="306">
        <v>127</v>
      </c>
      <c r="B138" s="307"/>
      <c r="C138" s="290"/>
      <c r="D138" s="290"/>
      <c r="E138" s="290"/>
      <c r="F138" s="307"/>
      <c r="G138" s="307"/>
      <c r="H138" s="307"/>
      <c r="I138" s="307"/>
      <c r="J138" s="323"/>
    </row>
    <row r="139" spans="1:10" ht="33" customHeight="1">
      <c r="A139" s="306">
        <v>128</v>
      </c>
      <c r="B139" s="307"/>
      <c r="C139" s="290"/>
      <c r="D139" s="290"/>
      <c r="E139" s="290"/>
      <c r="F139" s="307"/>
      <c r="G139" s="307"/>
      <c r="H139" s="307"/>
      <c r="I139" s="307"/>
      <c r="J139" s="323"/>
    </row>
    <row r="140" spans="1:10" ht="33" customHeight="1">
      <c r="A140" s="306">
        <v>129</v>
      </c>
      <c r="B140" s="307"/>
      <c r="C140" s="290"/>
      <c r="D140" s="290"/>
      <c r="E140" s="290"/>
      <c r="F140" s="307"/>
      <c r="G140" s="307"/>
      <c r="H140" s="307"/>
      <c r="I140" s="307"/>
      <c r="J140" s="323"/>
    </row>
    <row r="141" spans="1:10" ht="33" customHeight="1">
      <c r="A141" s="306">
        <v>130</v>
      </c>
      <c r="B141" s="307"/>
      <c r="C141" s="290"/>
      <c r="D141" s="290"/>
      <c r="E141" s="290"/>
      <c r="F141" s="307"/>
      <c r="G141" s="307"/>
      <c r="H141" s="307"/>
      <c r="I141" s="307"/>
      <c r="J141" s="323"/>
    </row>
    <row r="142" spans="1:10" ht="33" customHeight="1">
      <c r="A142" s="306">
        <v>131</v>
      </c>
      <c r="B142" s="307"/>
      <c r="C142" s="290"/>
      <c r="D142" s="290"/>
      <c r="E142" s="290"/>
      <c r="F142" s="307"/>
      <c r="G142" s="307"/>
      <c r="H142" s="307"/>
      <c r="I142" s="307"/>
      <c r="J142" s="323"/>
    </row>
    <row r="143" spans="1:10" ht="33" customHeight="1">
      <c r="A143" s="306">
        <v>132</v>
      </c>
      <c r="B143" s="307"/>
      <c r="C143" s="290"/>
      <c r="D143" s="290"/>
      <c r="E143" s="290"/>
      <c r="F143" s="307"/>
      <c r="G143" s="307"/>
      <c r="H143" s="307"/>
      <c r="I143" s="307"/>
      <c r="J143" s="323"/>
    </row>
    <row r="144" spans="1:10" ht="33" customHeight="1">
      <c r="A144" s="306">
        <v>133</v>
      </c>
      <c r="B144" s="307"/>
      <c r="C144" s="290"/>
      <c r="D144" s="290"/>
      <c r="E144" s="290"/>
      <c r="F144" s="307"/>
      <c r="G144" s="307"/>
      <c r="H144" s="307"/>
      <c r="I144" s="307"/>
      <c r="J144" s="323"/>
    </row>
    <row r="145" spans="1:10" ht="33" customHeight="1">
      <c r="A145" s="306">
        <v>134</v>
      </c>
      <c r="B145" s="307"/>
      <c r="C145" s="290"/>
      <c r="D145" s="290"/>
      <c r="E145" s="290"/>
      <c r="F145" s="307"/>
      <c r="G145" s="307"/>
      <c r="H145" s="307"/>
      <c r="I145" s="307"/>
      <c r="J145" s="323"/>
    </row>
    <row r="146" spans="1:10" ht="33" customHeight="1">
      <c r="A146" s="306">
        <v>135</v>
      </c>
      <c r="B146" s="307"/>
      <c r="C146" s="290"/>
      <c r="D146" s="290"/>
      <c r="E146" s="290"/>
      <c r="F146" s="307"/>
      <c r="G146" s="307"/>
      <c r="H146" s="307"/>
      <c r="I146" s="307"/>
      <c r="J146" s="323"/>
    </row>
    <row r="147" spans="1:10" ht="33" customHeight="1">
      <c r="A147" s="306">
        <v>136</v>
      </c>
      <c r="B147" s="307"/>
      <c r="C147" s="290"/>
      <c r="D147" s="290"/>
      <c r="E147" s="290"/>
      <c r="F147" s="307"/>
      <c r="G147" s="307"/>
      <c r="H147" s="307"/>
      <c r="I147" s="307"/>
      <c r="J147" s="323"/>
    </row>
    <row r="148" spans="1:10" ht="33" customHeight="1">
      <c r="A148" s="306">
        <v>137</v>
      </c>
      <c r="B148" s="307"/>
      <c r="C148" s="290"/>
      <c r="D148" s="290"/>
      <c r="E148" s="290"/>
      <c r="F148" s="307"/>
      <c r="G148" s="307"/>
      <c r="H148" s="307"/>
      <c r="I148" s="307"/>
      <c r="J148" s="323"/>
    </row>
    <row r="149" spans="1:10" ht="33" customHeight="1">
      <c r="A149" s="306">
        <v>138</v>
      </c>
      <c r="B149" s="307"/>
      <c r="C149" s="290"/>
      <c r="D149" s="290"/>
      <c r="E149" s="290"/>
      <c r="F149" s="307"/>
      <c r="G149" s="307"/>
      <c r="H149" s="307"/>
      <c r="I149" s="307"/>
      <c r="J149" s="323"/>
    </row>
    <row r="150" spans="1:10" ht="33" customHeight="1">
      <c r="A150" s="306">
        <v>139</v>
      </c>
      <c r="B150" s="307"/>
      <c r="C150" s="290"/>
      <c r="D150" s="290"/>
      <c r="E150" s="290"/>
      <c r="F150" s="307"/>
      <c r="G150" s="307"/>
      <c r="H150" s="307"/>
      <c r="I150" s="307"/>
      <c r="J150" s="323"/>
    </row>
    <row r="151" spans="1:10" ht="33" customHeight="1">
      <c r="A151" s="306">
        <v>140</v>
      </c>
      <c r="B151" s="307"/>
      <c r="C151" s="290"/>
      <c r="D151" s="290"/>
      <c r="E151" s="290"/>
      <c r="F151" s="307"/>
      <c r="G151" s="307"/>
      <c r="H151" s="307"/>
      <c r="I151" s="307"/>
      <c r="J151" s="323"/>
    </row>
    <row r="152" spans="1:10" ht="33" customHeight="1">
      <c r="A152" s="306">
        <v>141</v>
      </c>
      <c r="B152" s="307"/>
      <c r="C152" s="290"/>
      <c r="D152" s="290"/>
      <c r="E152" s="290"/>
      <c r="F152" s="307"/>
      <c r="G152" s="307"/>
      <c r="H152" s="307"/>
      <c r="I152" s="307"/>
      <c r="J152" s="323"/>
    </row>
    <row r="153" spans="1:10" ht="33" customHeight="1">
      <c r="A153" s="306">
        <v>142</v>
      </c>
      <c r="B153" s="307"/>
      <c r="C153" s="290"/>
      <c r="D153" s="290"/>
      <c r="E153" s="290"/>
      <c r="F153" s="307"/>
      <c r="G153" s="307"/>
      <c r="H153" s="307"/>
      <c r="I153" s="307"/>
      <c r="J153" s="323"/>
    </row>
    <row r="154" spans="1:10" ht="33" customHeight="1">
      <c r="A154" s="306">
        <v>143</v>
      </c>
      <c r="B154" s="307"/>
      <c r="C154" s="290"/>
      <c r="D154" s="290"/>
      <c r="E154" s="290"/>
      <c r="F154" s="307"/>
      <c r="G154" s="307"/>
      <c r="H154" s="307"/>
      <c r="I154" s="307"/>
      <c r="J154" s="323"/>
    </row>
    <row r="155" spans="1:10" ht="33" customHeight="1">
      <c r="A155" s="306">
        <v>144</v>
      </c>
      <c r="B155" s="307"/>
      <c r="C155" s="290"/>
      <c r="D155" s="290"/>
      <c r="E155" s="290"/>
      <c r="F155" s="307"/>
      <c r="G155" s="307"/>
      <c r="H155" s="307"/>
      <c r="I155" s="307"/>
      <c r="J155" s="323"/>
    </row>
    <row r="156" spans="1:10" ht="33" customHeight="1">
      <c r="A156" s="306">
        <v>145</v>
      </c>
      <c r="B156" s="307"/>
      <c r="C156" s="290"/>
      <c r="D156" s="290"/>
      <c r="E156" s="290"/>
      <c r="F156" s="307"/>
      <c r="G156" s="307"/>
      <c r="H156" s="307"/>
      <c r="I156" s="307"/>
      <c r="J156" s="323"/>
    </row>
    <row r="157" spans="1:10" ht="33" customHeight="1">
      <c r="A157" s="306">
        <v>146</v>
      </c>
      <c r="B157" s="307"/>
      <c r="C157" s="290"/>
      <c r="D157" s="290"/>
      <c r="E157" s="290"/>
      <c r="F157" s="307"/>
      <c r="G157" s="307"/>
      <c r="H157" s="307"/>
      <c r="I157" s="307"/>
      <c r="J157" s="323"/>
    </row>
    <row r="158" spans="1:10" ht="33" customHeight="1">
      <c r="A158" s="306">
        <v>147</v>
      </c>
      <c r="B158" s="307"/>
      <c r="C158" s="290"/>
      <c r="D158" s="290"/>
      <c r="E158" s="290"/>
      <c r="F158" s="307"/>
      <c r="G158" s="307"/>
      <c r="H158" s="307"/>
      <c r="I158" s="307"/>
      <c r="J158" s="323"/>
    </row>
    <row r="159" spans="1:10" ht="33" customHeight="1">
      <c r="A159" s="306">
        <v>148</v>
      </c>
      <c r="B159" s="307"/>
      <c r="C159" s="290"/>
      <c r="D159" s="290"/>
      <c r="E159" s="290"/>
      <c r="F159" s="307"/>
      <c r="G159" s="307"/>
      <c r="H159" s="307"/>
      <c r="I159" s="307"/>
      <c r="J159" s="323"/>
    </row>
    <row r="160" spans="1:10" ht="33" customHeight="1">
      <c r="A160" s="306">
        <v>149</v>
      </c>
      <c r="B160" s="307"/>
      <c r="C160" s="290"/>
      <c r="D160" s="290"/>
      <c r="E160" s="290"/>
      <c r="F160" s="307"/>
      <c r="G160" s="307"/>
      <c r="H160" s="307"/>
      <c r="I160" s="307"/>
      <c r="J160" s="323"/>
    </row>
    <row r="161" spans="1:10" ht="33" customHeight="1">
      <c r="A161" s="306">
        <v>150</v>
      </c>
      <c r="B161" s="307"/>
      <c r="C161" s="290"/>
      <c r="D161" s="290"/>
      <c r="E161" s="290"/>
      <c r="F161" s="307"/>
      <c r="G161" s="307"/>
      <c r="H161" s="307"/>
      <c r="I161" s="307"/>
      <c r="J161" s="323"/>
    </row>
    <row r="162" spans="1:10" ht="33" customHeight="1">
      <c r="A162" s="306">
        <v>151</v>
      </c>
      <c r="B162" s="307"/>
      <c r="C162" s="290"/>
      <c r="D162" s="290"/>
      <c r="E162" s="290"/>
      <c r="F162" s="307"/>
      <c r="G162" s="307"/>
      <c r="H162" s="307"/>
      <c r="I162" s="307"/>
      <c r="J162" s="323"/>
    </row>
    <row r="163" spans="1:10" ht="33" customHeight="1">
      <c r="A163" s="306">
        <v>152</v>
      </c>
      <c r="B163" s="307"/>
      <c r="C163" s="290"/>
      <c r="D163" s="290"/>
      <c r="E163" s="290"/>
      <c r="F163" s="307"/>
      <c r="G163" s="307"/>
      <c r="H163" s="307"/>
      <c r="I163" s="307"/>
      <c r="J163" s="323"/>
    </row>
    <row r="164" spans="1:10" ht="33" customHeight="1">
      <c r="A164" s="306">
        <v>153</v>
      </c>
      <c r="B164" s="307"/>
      <c r="C164" s="290"/>
      <c r="D164" s="290"/>
      <c r="E164" s="290"/>
      <c r="F164" s="307"/>
      <c r="G164" s="307"/>
      <c r="H164" s="307"/>
      <c r="I164" s="307"/>
      <c r="J164" s="323"/>
    </row>
    <row r="165" spans="1:10" ht="33" customHeight="1">
      <c r="A165" s="306">
        <v>154</v>
      </c>
      <c r="B165" s="307"/>
      <c r="C165" s="290"/>
      <c r="D165" s="290"/>
      <c r="E165" s="290"/>
      <c r="F165" s="307"/>
      <c r="G165" s="307"/>
      <c r="H165" s="307"/>
      <c r="I165" s="307"/>
      <c r="J165" s="323"/>
    </row>
    <row r="166" spans="1:10" ht="33" customHeight="1">
      <c r="A166" s="306">
        <v>155</v>
      </c>
      <c r="B166" s="307"/>
      <c r="C166" s="290"/>
      <c r="D166" s="290"/>
      <c r="E166" s="290"/>
      <c r="F166" s="307"/>
      <c r="G166" s="307"/>
      <c r="H166" s="307"/>
      <c r="I166" s="307"/>
      <c r="J166" s="323"/>
    </row>
    <row r="167" spans="1:10" ht="33" customHeight="1">
      <c r="A167" s="306">
        <v>156</v>
      </c>
      <c r="B167" s="307"/>
      <c r="C167" s="290"/>
      <c r="D167" s="290"/>
      <c r="E167" s="290"/>
      <c r="F167" s="307"/>
      <c r="G167" s="307"/>
      <c r="H167" s="307"/>
      <c r="I167" s="307"/>
      <c r="J167" s="323"/>
    </row>
    <row r="168" spans="1:10" ht="33" customHeight="1">
      <c r="A168" s="306">
        <v>157</v>
      </c>
      <c r="B168" s="307"/>
      <c r="C168" s="290"/>
      <c r="D168" s="290"/>
      <c r="E168" s="290"/>
      <c r="F168" s="307"/>
      <c r="G168" s="307"/>
      <c r="H168" s="307"/>
      <c r="I168" s="307"/>
      <c r="J168" s="323"/>
    </row>
    <row r="169" spans="1:10" ht="33" customHeight="1">
      <c r="A169" s="306">
        <v>158</v>
      </c>
      <c r="B169" s="307"/>
      <c r="C169" s="290"/>
      <c r="D169" s="290"/>
      <c r="E169" s="290"/>
      <c r="F169" s="307"/>
      <c r="G169" s="307"/>
      <c r="H169" s="307"/>
      <c r="I169" s="307"/>
      <c r="J169" s="323"/>
    </row>
    <row r="170" spans="1:10" ht="33" customHeight="1">
      <c r="A170" s="306">
        <v>159</v>
      </c>
      <c r="B170" s="307"/>
      <c r="C170" s="290"/>
      <c r="D170" s="290"/>
      <c r="E170" s="290"/>
      <c r="F170" s="307"/>
      <c r="G170" s="307"/>
      <c r="H170" s="307"/>
      <c r="I170" s="307"/>
      <c r="J170" s="323"/>
    </row>
    <row r="171" spans="1:10" ht="33" customHeight="1">
      <c r="A171" s="306">
        <v>160</v>
      </c>
      <c r="B171" s="307"/>
      <c r="C171" s="290"/>
      <c r="D171" s="290"/>
      <c r="E171" s="290"/>
      <c r="F171" s="307"/>
      <c r="G171" s="307"/>
      <c r="H171" s="307"/>
      <c r="I171" s="307"/>
      <c r="J171" s="323"/>
    </row>
    <row r="172" spans="1:10" ht="33" customHeight="1">
      <c r="A172" s="306">
        <v>161</v>
      </c>
      <c r="B172" s="307"/>
      <c r="C172" s="290"/>
      <c r="D172" s="290"/>
      <c r="E172" s="290"/>
      <c r="F172" s="307"/>
      <c r="G172" s="307"/>
      <c r="H172" s="307"/>
      <c r="I172" s="307"/>
      <c r="J172" s="323"/>
    </row>
    <row r="173" spans="1:10" ht="33" customHeight="1">
      <c r="A173" s="306">
        <v>162</v>
      </c>
      <c r="B173" s="307"/>
      <c r="C173" s="290"/>
      <c r="D173" s="290"/>
      <c r="E173" s="290"/>
      <c r="F173" s="307"/>
      <c r="G173" s="307"/>
      <c r="H173" s="307"/>
      <c r="I173" s="307"/>
      <c r="J173" s="323"/>
    </row>
    <row r="174" spans="1:10" ht="33" customHeight="1">
      <c r="A174" s="306">
        <v>163</v>
      </c>
      <c r="B174" s="307"/>
      <c r="C174" s="290"/>
      <c r="D174" s="290"/>
      <c r="E174" s="290"/>
      <c r="F174" s="307"/>
      <c r="G174" s="307"/>
      <c r="H174" s="307"/>
      <c r="I174" s="307"/>
      <c r="J174" s="323"/>
    </row>
    <row r="175" spans="1:10" ht="33" customHeight="1">
      <c r="A175" s="306">
        <v>164</v>
      </c>
      <c r="B175" s="307"/>
      <c r="C175" s="290"/>
      <c r="D175" s="290"/>
      <c r="E175" s="290"/>
      <c r="F175" s="307"/>
      <c r="G175" s="307"/>
      <c r="H175" s="307"/>
      <c r="I175" s="307"/>
      <c r="J175" s="323"/>
    </row>
    <row r="176" spans="1:10" ht="33" customHeight="1">
      <c r="A176" s="306">
        <v>165</v>
      </c>
      <c r="B176" s="307"/>
      <c r="C176" s="290"/>
      <c r="D176" s="290"/>
      <c r="E176" s="290"/>
      <c r="F176" s="307"/>
      <c r="G176" s="307"/>
      <c r="H176" s="307"/>
      <c r="I176" s="307"/>
      <c r="J176" s="323"/>
    </row>
    <row r="177" spans="1:10" ht="33" customHeight="1">
      <c r="A177" s="306">
        <v>166</v>
      </c>
      <c r="B177" s="307"/>
      <c r="C177" s="290"/>
      <c r="D177" s="290"/>
      <c r="E177" s="290"/>
      <c r="F177" s="307"/>
      <c r="G177" s="307"/>
      <c r="H177" s="307"/>
      <c r="I177" s="307"/>
      <c r="J177" s="323"/>
    </row>
    <row r="178" spans="1:10" ht="33" customHeight="1">
      <c r="A178" s="306">
        <v>167</v>
      </c>
      <c r="B178" s="307"/>
      <c r="C178" s="290"/>
      <c r="D178" s="290"/>
      <c r="E178" s="290"/>
      <c r="F178" s="307"/>
      <c r="G178" s="307"/>
      <c r="H178" s="307"/>
      <c r="I178" s="307"/>
      <c r="J178" s="323"/>
    </row>
    <row r="179" spans="1:10" ht="33" customHeight="1">
      <c r="A179" s="306">
        <v>168</v>
      </c>
      <c r="B179" s="307"/>
      <c r="C179" s="290"/>
      <c r="D179" s="290"/>
      <c r="E179" s="290"/>
      <c r="F179" s="307"/>
      <c r="G179" s="307"/>
      <c r="H179" s="307"/>
      <c r="I179" s="307"/>
      <c r="J179" s="323"/>
    </row>
    <row r="180" spans="1:10" ht="33" customHeight="1">
      <c r="A180" s="306">
        <v>169</v>
      </c>
      <c r="B180" s="307"/>
      <c r="C180" s="290"/>
      <c r="D180" s="290"/>
      <c r="E180" s="290"/>
      <c r="F180" s="307"/>
      <c r="G180" s="307"/>
      <c r="H180" s="307"/>
      <c r="I180" s="307"/>
      <c r="J180" s="323"/>
    </row>
    <row r="181" spans="1:10" ht="33" customHeight="1">
      <c r="A181" s="306">
        <v>170</v>
      </c>
      <c r="B181" s="307"/>
      <c r="C181" s="290"/>
      <c r="D181" s="290"/>
      <c r="E181" s="290"/>
      <c r="F181" s="307"/>
      <c r="G181" s="307"/>
      <c r="H181" s="307"/>
      <c r="I181" s="307"/>
      <c r="J181" s="323"/>
    </row>
    <row r="182" spans="1:10" ht="33" customHeight="1">
      <c r="A182" s="306">
        <v>171</v>
      </c>
      <c r="B182" s="307"/>
      <c r="C182" s="290"/>
      <c r="D182" s="290"/>
      <c r="E182" s="290"/>
      <c r="F182" s="307"/>
      <c r="G182" s="307"/>
      <c r="H182" s="307"/>
      <c r="I182" s="307"/>
      <c r="J182" s="323"/>
    </row>
    <row r="183" spans="1:10" ht="33" customHeight="1">
      <c r="A183" s="306">
        <v>172</v>
      </c>
      <c r="B183" s="307"/>
      <c r="C183" s="290"/>
      <c r="D183" s="290"/>
      <c r="E183" s="290"/>
      <c r="F183" s="307"/>
      <c r="G183" s="307"/>
      <c r="H183" s="307"/>
      <c r="I183" s="307"/>
      <c r="J183" s="323"/>
    </row>
    <row r="184" spans="1:10" ht="33" customHeight="1">
      <c r="A184" s="306">
        <v>173</v>
      </c>
      <c r="B184" s="307"/>
      <c r="C184" s="290"/>
      <c r="D184" s="290"/>
      <c r="E184" s="290"/>
      <c r="F184" s="307"/>
      <c r="G184" s="307"/>
      <c r="H184" s="307"/>
      <c r="I184" s="307"/>
      <c r="J184" s="323"/>
    </row>
    <row r="185" spans="1:10" ht="33" customHeight="1">
      <c r="A185" s="306">
        <v>174</v>
      </c>
      <c r="B185" s="307"/>
      <c r="C185" s="290"/>
      <c r="D185" s="290"/>
      <c r="E185" s="290"/>
      <c r="F185" s="307"/>
      <c r="G185" s="307"/>
      <c r="H185" s="307"/>
      <c r="I185" s="307"/>
      <c r="J185" s="323"/>
    </row>
    <row r="186" spans="1:10" ht="33" customHeight="1">
      <c r="A186" s="306">
        <v>175</v>
      </c>
      <c r="B186" s="307"/>
      <c r="C186" s="290"/>
      <c r="D186" s="290"/>
      <c r="E186" s="290"/>
      <c r="F186" s="307"/>
      <c r="G186" s="307"/>
      <c r="H186" s="307"/>
      <c r="I186" s="307"/>
      <c r="J186" s="323"/>
    </row>
    <row r="187" spans="1:10" ht="33" customHeight="1">
      <c r="A187" s="306">
        <v>176</v>
      </c>
      <c r="B187" s="307"/>
      <c r="C187" s="290"/>
      <c r="D187" s="290"/>
      <c r="E187" s="290"/>
      <c r="F187" s="307"/>
      <c r="G187" s="307"/>
      <c r="H187" s="307"/>
      <c r="I187" s="307"/>
      <c r="J187" s="323"/>
    </row>
    <row r="188" spans="1:10" ht="33" customHeight="1">
      <c r="A188" s="306">
        <v>177</v>
      </c>
      <c r="B188" s="307"/>
      <c r="C188" s="290"/>
      <c r="D188" s="290"/>
      <c r="E188" s="290"/>
      <c r="F188" s="307"/>
      <c r="G188" s="307"/>
      <c r="H188" s="307"/>
      <c r="I188" s="307"/>
      <c r="J188" s="323"/>
    </row>
    <row r="189" spans="1:10" ht="33" customHeight="1">
      <c r="A189" s="306">
        <v>178</v>
      </c>
      <c r="B189" s="307"/>
      <c r="C189" s="290"/>
      <c r="D189" s="290"/>
      <c r="E189" s="290"/>
      <c r="F189" s="307"/>
      <c r="G189" s="307"/>
      <c r="H189" s="307"/>
      <c r="I189" s="307"/>
      <c r="J189" s="323"/>
    </row>
    <row r="190" spans="1:10" ht="33" customHeight="1">
      <c r="A190" s="306">
        <v>179</v>
      </c>
      <c r="B190" s="307"/>
      <c r="C190" s="290"/>
      <c r="D190" s="290"/>
      <c r="E190" s="290"/>
      <c r="F190" s="307"/>
      <c r="G190" s="307"/>
      <c r="H190" s="307"/>
      <c r="I190" s="307"/>
      <c r="J190" s="323"/>
    </row>
    <row r="191" spans="1:10" ht="33" customHeight="1">
      <c r="A191" s="306">
        <v>180</v>
      </c>
      <c r="B191" s="307"/>
      <c r="C191" s="290"/>
      <c r="D191" s="290"/>
      <c r="E191" s="290"/>
      <c r="F191" s="307"/>
      <c r="G191" s="307"/>
      <c r="H191" s="307"/>
      <c r="I191" s="307"/>
      <c r="J191" s="323"/>
    </row>
    <row r="192" spans="1:10" ht="33" customHeight="1">
      <c r="A192" s="306">
        <v>181</v>
      </c>
      <c r="B192" s="307"/>
      <c r="C192" s="290"/>
      <c r="D192" s="290"/>
      <c r="E192" s="290"/>
      <c r="F192" s="307"/>
      <c r="G192" s="307"/>
      <c r="H192" s="307"/>
      <c r="I192" s="307"/>
      <c r="J192" s="323"/>
    </row>
    <row r="193" spans="1:10" ht="33" customHeight="1">
      <c r="A193" s="306">
        <v>182</v>
      </c>
      <c r="B193" s="307"/>
      <c r="C193" s="290"/>
      <c r="D193" s="290"/>
      <c r="E193" s="290"/>
      <c r="F193" s="307"/>
      <c r="G193" s="307"/>
      <c r="H193" s="307"/>
      <c r="I193" s="307"/>
      <c r="J193" s="323"/>
    </row>
    <row r="194" spans="1:10" ht="33" customHeight="1">
      <c r="A194" s="306">
        <v>183</v>
      </c>
      <c r="B194" s="307"/>
      <c r="C194" s="290"/>
      <c r="D194" s="290"/>
      <c r="E194" s="290"/>
      <c r="F194" s="307"/>
      <c r="G194" s="307"/>
      <c r="H194" s="307"/>
      <c r="I194" s="307"/>
      <c r="J194" s="323"/>
    </row>
    <row r="195" spans="1:10" ht="33" customHeight="1">
      <c r="A195" s="306">
        <v>184</v>
      </c>
      <c r="B195" s="307"/>
      <c r="C195" s="290"/>
      <c r="D195" s="290"/>
      <c r="E195" s="290"/>
      <c r="F195" s="307"/>
      <c r="G195" s="307"/>
      <c r="H195" s="307"/>
      <c r="I195" s="307"/>
      <c r="J195" s="323"/>
    </row>
    <row r="196" spans="1:10" ht="33" customHeight="1">
      <c r="A196" s="306">
        <v>185</v>
      </c>
      <c r="B196" s="307"/>
      <c r="C196" s="290"/>
      <c r="D196" s="290"/>
      <c r="E196" s="290"/>
      <c r="F196" s="307"/>
      <c r="G196" s="307"/>
      <c r="H196" s="307"/>
      <c r="I196" s="307"/>
      <c r="J196" s="323"/>
    </row>
    <row r="197" spans="1:10" ht="33" customHeight="1">
      <c r="A197" s="306">
        <v>186</v>
      </c>
      <c r="B197" s="307"/>
      <c r="C197" s="290"/>
      <c r="D197" s="290"/>
      <c r="E197" s="290"/>
      <c r="F197" s="307"/>
      <c r="G197" s="307"/>
      <c r="H197" s="307"/>
      <c r="I197" s="307"/>
      <c r="J197" s="323"/>
    </row>
    <row r="198" spans="1:10" ht="33" customHeight="1">
      <c r="A198" s="306">
        <v>187</v>
      </c>
      <c r="B198" s="307"/>
      <c r="C198" s="290"/>
      <c r="D198" s="290"/>
      <c r="E198" s="290"/>
      <c r="F198" s="307"/>
      <c r="G198" s="307"/>
      <c r="H198" s="307"/>
      <c r="I198" s="307"/>
      <c r="J198" s="323"/>
    </row>
    <row r="199" spans="1:10" ht="33" customHeight="1">
      <c r="A199" s="306">
        <v>188</v>
      </c>
      <c r="B199" s="307"/>
      <c r="C199" s="290"/>
      <c r="D199" s="290"/>
      <c r="E199" s="290"/>
      <c r="F199" s="307"/>
      <c r="G199" s="307"/>
      <c r="H199" s="307"/>
      <c r="I199" s="307"/>
      <c r="J199" s="323"/>
    </row>
    <row r="200" spans="1:10" ht="33" customHeight="1">
      <c r="A200" s="306">
        <v>189</v>
      </c>
      <c r="B200" s="307"/>
      <c r="C200" s="290"/>
      <c r="D200" s="290"/>
      <c r="E200" s="290"/>
      <c r="F200" s="307"/>
      <c r="G200" s="307"/>
      <c r="H200" s="307"/>
      <c r="I200" s="307"/>
      <c r="J200" s="323"/>
    </row>
    <row r="201" spans="1:10" ht="33" customHeight="1">
      <c r="A201" s="306">
        <v>190</v>
      </c>
      <c r="B201" s="307"/>
      <c r="C201" s="290"/>
      <c r="D201" s="290"/>
      <c r="E201" s="290"/>
      <c r="F201" s="307"/>
      <c r="G201" s="307"/>
      <c r="H201" s="307"/>
      <c r="I201" s="307"/>
      <c r="J201" s="323"/>
    </row>
    <row r="202" spans="1:10" ht="33" customHeight="1">
      <c r="A202" s="306">
        <v>191</v>
      </c>
      <c r="B202" s="307"/>
      <c r="C202" s="290"/>
      <c r="D202" s="290"/>
      <c r="E202" s="290"/>
      <c r="F202" s="307"/>
      <c r="G202" s="307"/>
      <c r="H202" s="307"/>
      <c r="I202" s="307"/>
      <c r="J202" s="323"/>
    </row>
    <row r="203" spans="1:10" ht="33" customHeight="1">
      <c r="A203" s="306">
        <v>192</v>
      </c>
      <c r="B203" s="307"/>
      <c r="C203" s="290"/>
      <c r="D203" s="290"/>
      <c r="E203" s="290"/>
      <c r="F203" s="307"/>
      <c r="G203" s="307"/>
      <c r="H203" s="307"/>
      <c r="I203" s="307"/>
      <c r="J203" s="323"/>
    </row>
    <row r="204" spans="1:10" ht="33" customHeight="1">
      <c r="A204" s="306">
        <v>193</v>
      </c>
      <c r="B204" s="307"/>
      <c r="C204" s="290"/>
      <c r="D204" s="290"/>
      <c r="E204" s="290"/>
      <c r="F204" s="307"/>
      <c r="G204" s="307"/>
      <c r="H204" s="307"/>
      <c r="I204" s="307"/>
      <c r="J204" s="323"/>
    </row>
    <row r="205" spans="1:10" ht="33" customHeight="1">
      <c r="A205" s="306">
        <v>194</v>
      </c>
      <c r="B205" s="307"/>
      <c r="C205" s="290"/>
      <c r="D205" s="290"/>
      <c r="E205" s="290"/>
      <c r="F205" s="307"/>
      <c r="G205" s="307"/>
      <c r="H205" s="307"/>
      <c r="I205" s="307"/>
      <c r="J205" s="323"/>
    </row>
    <row r="206" spans="1:10" ht="33" customHeight="1">
      <c r="A206" s="306">
        <v>195</v>
      </c>
      <c r="B206" s="307"/>
      <c r="C206" s="290"/>
      <c r="D206" s="290"/>
      <c r="E206" s="290"/>
      <c r="F206" s="307"/>
      <c r="G206" s="307"/>
      <c r="H206" s="307"/>
      <c r="I206" s="307"/>
      <c r="J206" s="323"/>
    </row>
    <row r="207" spans="1:10" ht="33" customHeight="1">
      <c r="A207" s="306">
        <v>196</v>
      </c>
      <c r="B207" s="307"/>
      <c r="C207" s="290"/>
      <c r="D207" s="290"/>
      <c r="E207" s="290"/>
      <c r="F207" s="307"/>
      <c r="G207" s="307"/>
      <c r="H207" s="307"/>
      <c r="I207" s="307"/>
      <c r="J207" s="323"/>
    </row>
    <row r="208" spans="1:10" ht="33" customHeight="1">
      <c r="A208" s="306">
        <v>197</v>
      </c>
      <c r="B208" s="307"/>
      <c r="C208" s="290"/>
      <c r="D208" s="290"/>
      <c r="E208" s="290"/>
      <c r="F208" s="307"/>
      <c r="G208" s="307"/>
      <c r="H208" s="307"/>
      <c r="I208" s="307"/>
      <c r="J208" s="323"/>
    </row>
    <row r="209" spans="1:10" ht="33" customHeight="1">
      <c r="A209" s="306">
        <v>198</v>
      </c>
      <c r="B209" s="307"/>
      <c r="C209" s="290"/>
      <c r="D209" s="290"/>
      <c r="E209" s="290"/>
      <c r="F209" s="307"/>
      <c r="G209" s="307"/>
      <c r="H209" s="307"/>
      <c r="I209" s="307"/>
      <c r="J209" s="323"/>
    </row>
    <row r="210" spans="1:10" ht="33" customHeight="1">
      <c r="A210" s="306">
        <v>199</v>
      </c>
      <c r="B210" s="307"/>
      <c r="C210" s="290"/>
      <c r="D210" s="290"/>
      <c r="E210" s="290"/>
      <c r="F210" s="307"/>
      <c r="G210" s="307"/>
      <c r="H210" s="307"/>
      <c r="I210" s="307"/>
      <c r="J210" s="323"/>
    </row>
    <row r="211" spans="1:10" ht="33" customHeight="1">
      <c r="A211" s="306">
        <v>200</v>
      </c>
      <c r="B211" s="307"/>
      <c r="C211" s="290"/>
      <c r="D211" s="290"/>
      <c r="E211" s="290"/>
      <c r="F211" s="307"/>
      <c r="G211" s="307"/>
      <c r="H211" s="307"/>
      <c r="I211" s="307"/>
      <c r="J211" s="323"/>
    </row>
    <row r="212" spans="1:10" ht="33" customHeight="1">
      <c r="A212" s="306">
        <v>201</v>
      </c>
      <c r="B212" s="307"/>
      <c r="C212" s="290"/>
      <c r="D212" s="290"/>
      <c r="E212" s="290"/>
      <c r="F212" s="307"/>
      <c r="G212" s="307"/>
      <c r="H212" s="307"/>
      <c r="I212" s="307"/>
      <c r="J212" s="323"/>
    </row>
    <row r="213" spans="1:10" ht="33" customHeight="1">
      <c r="A213" s="306">
        <v>202</v>
      </c>
      <c r="B213" s="307"/>
      <c r="C213" s="290"/>
      <c r="D213" s="290"/>
      <c r="E213" s="290"/>
      <c r="F213" s="307"/>
      <c r="G213" s="307"/>
      <c r="H213" s="307"/>
      <c r="I213" s="307"/>
      <c r="J213" s="323"/>
    </row>
    <row r="214" spans="1:10" ht="33" customHeight="1">
      <c r="A214" s="306">
        <v>203</v>
      </c>
      <c r="B214" s="307"/>
      <c r="C214" s="290"/>
      <c r="D214" s="290"/>
      <c r="E214" s="290"/>
      <c r="F214" s="307"/>
      <c r="G214" s="307"/>
      <c r="H214" s="307"/>
      <c r="I214" s="307"/>
      <c r="J214" s="323"/>
    </row>
    <row r="215" spans="1:10" ht="33" customHeight="1">
      <c r="A215" s="306">
        <v>204</v>
      </c>
      <c r="B215" s="307"/>
      <c r="C215" s="290"/>
      <c r="D215" s="290"/>
      <c r="E215" s="290"/>
      <c r="F215" s="307"/>
      <c r="G215" s="307"/>
      <c r="H215" s="307"/>
      <c r="I215" s="307"/>
      <c r="J215" s="323"/>
    </row>
    <row r="216" spans="1:10" ht="33" customHeight="1">
      <c r="A216" s="306">
        <v>205</v>
      </c>
      <c r="B216" s="307"/>
      <c r="C216" s="290"/>
      <c r="D216" s="290"/>
      <c r="E216" s="290"/>
      <c r="F216" s="307"/>
      <c r="G216" s="307"/>
      <c r="H216" s="307"/>
      <c r="I216" s="307"/>
      <c r="J216" s="323"/>
    </row>
    <row r="217" spans="1:10" ht="33" customHeight="1">
      <c r="A217" s="306">
        <v>206</v>
      </c>
      <c r="B217" s="307"/>
      <c r="C217" s="290"/>
      <c r="D217" s="290"/>
      <c r="E217" s="290"/>
      <c r="F217" s="307"/>
      <c r="G217" s="307"/>
      <c r="H217" s="307"/>
      <c r="I217" s="307"/>
      <c r="J217" s="323"/>
    </row>
    <row r="218" spans="1:10" ht="33" customHeight="1">
      <c r="A218" s="306">
        <v>207</v>
      </c>
      <c r="B218" s="307"/>
      <c r="C218" s="290"/>
      <c r="D218" s="290"/>
      <c r="E218" s="290"/>
      <c r="F218" s="307"/>
      <c r="G218" s="307"/>
      <c r="H218" s="307"/>
      <c r="I218" s="307"/>
      <c r="J218" s="323"/>
    </row>
    <row r="219" spans="1:10" ht="33" customHeight="1">
      <c r="A219" s="306">
        <v>208</v>
      </c>
      <c r="B219" s="307"/>
      <c r="C219" s="290"/>
      <c r="D219" s="290"/>
      <c r="E219" s="290"/>
      <c r="F219" s="307"/>
      <c r="G219" s="307"/>
      <c r="H219" s="307"/>
      <c r="I219" s="307"/>
      <c r="J219" s="323"/>
    </row>
    <row r="220" spans="1:10" ht="33" customHeight="1">
      <c r="A220" s="306">
        <v>209</v>
      </c>
      <c r="B220" s="307"/>
      <c r="C220" s="290"/>
      <c r="D220" s="290"/>
      <c r="E220" s="290"/>
      <c r="F220" s="307"/>
      <c r="G220" s="307"/>
      <c r="H220" s="307"/>
      <c r="I220" s="307"/>
      <c r="J220" s="323"/>
    </row>
    <row r="221" spans="1:10" ht="33" customHeight="1">
      <c r="A221" s="306">
        <v>210</v>
      </c>
      <c r="B221" s="307"/>
      <c r="C221" s="290"/>
      <c r="D221" s="290"/>
      <c r="E221" s="290"/>
      <c r="F221" s="307"/>
      <c r="G221" s="307"/>
      <c r="H221" s="307"/>
      <c r="I221" s="307"/>
      <c r="J221" s="323"/>
    </row>
    <row r="222" spans="1:10" ht="33" customHeight="1">
      <c r="A222" s="306">
        <v>211</v>
      </c>
      <c r="B222" s="307"/>
      <c r="C222" s="290"/>
      <c r="D222" s="290"/>
      <c r="E222" s="290"/>
      <c r="F222" s="307"/>
      <c r="G222" s="307"/>
      <c r="H222" s="307"/>
      <c r="I222" s="307"/>
      <c r="J222" s="323"/>
    </row>
    <row r="223" spans="1:10" ht="33" customHeight="1">
      <c r="A223" s="306">
        <v>212</v>
      </c>
      <c r="B223" s="307"/>
      <c r="C223" s="290"/>
      <c r="D223" s="290"/>
      <c r="E223" s="290"/>
      <c r="F223" s="307"/>
      <c r="G223" s="307"/>
      <c r="H223" s="307"/>
      <c r="I223" s="307"/>
      <c r="J223" s="323"/>
    </row>
    <row r="224" spans="1:10" ht="33" customHeight="1">
      <c r="A224" s="306">
        <v>213</v>
      </c>
      <c r="B224" s="307"/>
      <c r="C224" s="290"/>
      <c r="D224" s="290"/>
      <c r="E224" s="290"/>
      <c r="F224" s="307"/>
      <c r="G224" s="307"/>
      <c r="H224" s="307"/>
      <c r="I224" s="307"/>
      <c r="J224" s="323"/>
    </row>
    <row r="225" spans="1:10" ht="33" customHeight="1">
      <c r="A225" s="306">
        <v>214</v>
      </c>
      <c r="B225" s="307"/>
      <c r="C225" s="290"/>
      <c r="D225" s="290"/>
      <c r="E225" s="290"/>
      <c r="F225" s="307"/>
      <c r="G225" s="307"/>
      <c r="H225" s="307"/>
      <c r="I225" s="307"/>
      <c r="J225" s="323"/>
    </row>
    <row r="226" spans="1:10" ht="33" customHeight="1">
      <c r="A226" s="306">
        <v>215</v>
      </c>
      <c r="B226" s="307"/>
      <c r="C226" s="290"/>
      <c r="D226" s="290"/>
      <c r="E226" s="290"/>
      <c r="F226" s="307"/>
      <c r="G226" s="307"/>
      <c r="H226" s="307"/>
      <c r="I226" s="307"/>
      <c r="J226" s="323"/>
    </row>
    <row r="227" spans="1:10" ht="33" customHeight="1">
      <c r="A227" s="306">
        <v>216</v>
      </c>
      <c r="B227" s="307"/>
      <c r="C227" s="290"/>
      <c r="D227" s="290"/>
      <c r="E227" s="290"/>
      <c r="F227" s="307"/>
      <c r="G227" s="307"/>
      <c r="H227" s="307"/>
      <c r="I227" s="307"/>
      <c r="J227" s="323"/>
    </row>
    <row r="228" spans="1:10" ht="33" customHeight="1">
      <c r="A228" s="306">
        <v>217</v>
      </c>
      <c r="B228" s="307"/>
      <c r="C228" s="290"/>
      <c r="D228" s="290"/>
      <c r="E228" s="290"/>
      <c r="F228" s="307"/>
      <c r="G228" s="307"/>
      <c r="H228" s="307"/>
      <c r="I228" s="307"/>
      <c r="J228" s="323"/>
    </row>
    <row r="229" spans="1:10" ht="33" customHeight="1">
      <c r="A229" s="306">
        <v>218</v>
      </c>
      <c r="B229" s="307"/>
      <c r="C229" s="290"/>
      <c r="D229" s="290"/>
      <c r="E229" s="290"/>
      <c r="F229" s="307"/>
      <c r="G229" s="307"/>
      <c r="H229" s="307"/>
      <c r="I229" s="307"/>
      <c r="J229" s="323"/>
    </row>
    <row r="230" spans="1:10" ht="33" customHeight="1">
      <c r="A230" s="306">
        <v>219</v>
      </c>
      <c r="B230" s="307"/>
      <c r="C230" s="290"/>
      <c r="D230" s="290"/>
      <c r="E230" s="290"/>
      <c r="F230" s="307"/>
      <c r="G230" s="307"/>
      <c r="H230" s="307"/>
      <c r="I230" s="307"/>
      <c r="J230" s="323"/>
    </row>
    <row r="231" spans="1:10" ht="33" customHeight="1">
      <c r="A231" s="306">
        <v>220</v>
      </c>
      <c r="B231" s="307"/>
      <c r="C231" s="290"/>
      <c r="D231" s="290"/>
      <c r="E231" s="290"/>
      <c r="F231" s="307"/>
      <c r="G231" s="307"/>
      <c r="H231" s="307"/>
      <c r="I231" s="307"/>
      <c r="J231" s="323"/>
    </row>
    <row r="232" spans="1:10" ht="33" customHeight="1">
      <c r="A232" s="306">
        <v>221</v>
      </c>
      <c r="B232" s="307"/>
      <c r="C232" s="290"/>
      <c r="D232" s="290"/>
      <c r="E232" s="290"/>
      <c r="F232" s="307"/>
      <c r="G232" s="307"/>
      <c r="H232" s="307"/>
      <c r="I232" s="307"/>
      <c r="J232" s="323"/>
    </row>
    <row r="233" spans="1:10" ht="33" customHeight="1">
      <c r="A233" s="306">
        <v>222</v>
      </c>
      <c r="B233" s="307"/>
      <c r="C233" s="290"/>
      <c r="D233" s="290"/>
      <c r="E233" s="290"/>
      <c r="F233" s="307"/>
      <c r="G233" s="307"/>
      <c r="H233" s="307"/>
      <c r="I233" s="307"/>
      <c r="J233" s="323"/>
    </row>
    <row r="234" spans="1:10" ht="33" customHeight="1">
      <c r="A234" s="306">
        <v>223</v>
      </c>
      <c r="B234" s="307"/>
      <c r="C234" s="290"/>
      <c r="D234" s="290"/>
      <c r="E234" s="290"/>
      <c r="F234" s="307"/>
      <c r="G234" s="307"/>
      <c r="H234" s="307"/>
      <c r="I234" s="307"/>
      <c r="J234" s="323"/>
    </row>
    <row r="235" spans="1:10" ht="33" customHeight="1">
      <c r="A235" s="306">
        <v>224</v>
      </c>
      <c r="B235" s="307"/>
      <c r="C235" s="290"/>
      <c r="D235" s="290"/>
      <c r="E235" s="290"/>
      <c r="F235" s="307"/>
      <c r="G235" s="307"/>
      <c r="H235" s="307"/>
      <c r="I235" s="307"/>
      <c r="J235" s="323"/>
    </row>
    <row r="236" spans="1:10" ht="33" customHeight="1">
      <c r="A236" s="306">
        <v>225</v>
      </c>
      <c r="B236" s="307"/>
      <c r="C236" s="290"/>
      <c r="D236" s="290"/>
      <c r="E236" s="290"/>
      <c r="F236" s="307"/>
      <c r="G236" s="307"/>
      <c r="H236" s="307"/>
      <c r="I236" s="307"/>
      <c r="J236" s="323"/>
    </row>
    <row r="237" spans="1:10" ht="33" customHeight="1">
      <c r="A237" s="306">
        <v>226</v>
      </c>
      <c r="B237" s="307"/>
      <c r="C237" s="290"/>
      <c r="D237" s="290"/>
      <c r="E237" s="290"/>
      <c r="F237" s="307"/>
      <c r="G237" s="307"/>
      <c r="H237" s="307"/>
      <c r="I237" s="307"/>
      <c r="J237" s="323"/>
    </row>
    <row r="238" spans="1:10" ht="33" customHeight="1">
      <c r="A238" s="306">
        <v>227</v>
      </c>
      <c r="B238" s="307"/>
      <c r="C238" s="290"/>
      <c r="D238" s="290"/>
      <c r="E238" s="290"/>
      <c r="F238" s="307"/>
      <c r="G238" s="307"/>
      <c r="H238" s="307"/>
      <c r="I238" s="307"/>
      <c r="J238" s="323"/>
    </row>
    <row r="239" spans="1:10" ht="33" customHeight="1">
      <c r="A239" s="306">
        <v>228</v>
      </c>
      <c r="B239" s="307"/>
      <c r="C239" s="290"/>
      <c r="D239" s="290"/>
      <c r="E239" s="290"/>
      <c r="F239" s="307"/>
      <c r="G239" s="307"/>
      <c r="H239" s="307"/>
      <c r="I239" s="307"/>
      <c r="J239" s="323"/>
    </row>
    <row r="240" spans="1:10" ht="33" customHeight="1">
      <c r="A240" s="306">
        <v>229</v>
      </c>
      <c r="B240" s="307"/>
      <c r="C240" s="290"/>
      <c r="D240" s="290"/>
      <c r="E240" s="290"/>
      <c r="F240" s="307"/>
      <c r="G240" s="307"/>
      <c r="H240" s="307"/>
      <c r="I240" s="307"/>
      <c r="J240" s="323"/>
    </row>
    <row r="241" spans="1:10" ht="33" customHeight="1">
      <c r="A241" s="306">
        <v>230</v>
      </c>
      <c r="B241" s="307"/>
      <c r="C241" s="290"/>
      <c r="D241" s="290"/>
      <c r="E241" s="290"/>
      <c r="F241" s="307"/>
      <c r="G241" s="307"/>
      <c r="H241" s="307"/>
      <c r="I241" s="307"/>
      <c r="J241" s="323"/>
    </row>
    <row r="242" spans="1:10" ht="33" customHeight="1">
      <c r="A242" s="306">
        <v>231</v>
      </c>
      <c r="B242" s="307"/>
      <c r="C242" s="290"/>
      <c r="D242" s="290"/>
      <c r="E242" s="290"/>
      <c r="F242" s="307"/>
      <c r="G242" s="307"/>
      <c r="H242" s="307"/>
      <c r="I242" s="307"/>
      <c r="J242" s="323"/>
    </row>
    <row r="243" spans="1:10" ht="33" customHeight="1">
      <c r="A243" s="306">
        <v>232</v>
      </c>
      <c r="B243" s="307"/>
      <c r="C243" s="290"/>
      <c r="D243" s="290"/>
      <c r="E243" s="290"/>
      <c r="F243" s="307"/>
      <c r="G243" s="307"/>
      <c r="H243" s="307"/>
      <c r="I243" s="307"/>
      <c r="J243" s="323"/>
    </row>
    <row r="244" spans="1:10" ht="33" customHeight="1">
      <c r="A244" s="306">
        <v>233</v>
      </c>
      <c r="B244" s="307"/>
      <c r="C244" s="290"/>
      <c r="D244" s="290"/>
      <c r="E244" s="290"/>
      <c r="F244" s="307"/>
      <c r="G244" s="307"/>
      <c r="H244" s="307"/>
      <c r="I244" s="307"/>
      <c r="J244" s="323"/>
    </row>
    <row r="245" spans="1:10" ht="33" customHeight="1">
      <c r="A245" s="306">
        <v>234</v>
      </c>
      <c r="B245" s="307"/>
      <c r="C245" s="290"/>
      <c r="D245" s="290"/>
      <c r="E245" s="290"/>
      <c r="F245" s="307"/>
      <c r="G245" s="307"/>
      <c r="H245" s="307"/>
      <c r="I245" s="307"/>
      <c r="J245" s="323"/>
    </row>
    <row r="246" spans="1:10" ht="33" customHeight="1">
      <c r="A246" s="306">
        <v>235</v>
      </c>
      <c r="B246" s="307"/>
      <c r="C246" s="290"/>
      <c r="D246" s="290"/>
      <c r="E246" s="290"/>
      <c r="F246" s="307"/>
      <c r="G246" s="307"/>
      <c r="H246" s="307"/>
      <c r="I246" s="307"/>
      <c r="J246" s="323"/>
    </row>
    <row r="247" spans="1:10" ht="33" customHeight="1">
      <c r="A247" s="306">
        <v>236</v>
      </c>
      <c r="B247" s="307"/>
      <c r="C247" s="290"/>
      <c r="D247" s="290"/>
      <c r="E247" s="290"/>
      <c r="F247" s="307"/>
      <c r="G247" s="307"/>
      <c r="H247" s="307"/>
      <c r="I247" s="307"/>
      <c r="J247" s="323"/>
    </row>
    <row r="248" spans="1:10" ht="33" customHeight="1">
      <c r="A248" s="306">
        <v>237</v>
      </c>
      <c r="B248" s="307"/>
      <c r="C248" s="290"/>
      <c r="D248" s="290"/>
      <c r="E248" s="290"/>
      <c r="F248" s="307"/>
      <c r="G248" s="307"/>
      <c r="H248" s="307"/>
      <c r="I248" s="307"/>
      <c r="J248" s="323"/>
    </row>
    <row r="249" spans="1:10" ht="33" customHeight="1">
      <c r="A249" s="306">
        <v>238</v>
      </c>
      <c r="B249" s="307"/>
      <c r="C249" s="290"/>
      <c r="D249" s="290"/>
      <c r="E249" s="290"/>
      <c r="F249" s="307"/>
      <c r="G249" s="307"/>
      <c r="H249" s="307"/>
      <c r="I249" s="307"/>
      <c r="J249" s="323"/>
    </row>
    <row r="250" spans="1:10" ht="33" customHeight="1">
      <c r="A250" s="306">
        <v>239</v>
      </c>
      <c r="B250" s="307"/>
      <c r="C250" s="290"/>
      <c r="D250" s="290"/>
      <c r="E250" s="290"/>
      <c r="F250" s="307"/>
      <c r="G250" s="307"/>
      <c r="H250" s="307"/>
      <c r="I250" s="307"/>
      <c r="J250" s="323"/>
    </row>
    <row r="251" spans="1:10" ht="33" customHeight="1">
      <c r="A251" s="306">
        <v>240</v>
      </c>
      <c r="B251" s="307"/>
      <c r="C251" s="290"/>
      <c r="D251" s="290"/>
      <c r="E251" s="290"/>
      <c r="F251" s="307"/>
      <c r="G251" s="307"/>
      <c r="H251" s="307"/>
      <c r="I251" s="307"/>
      <c r="J251" s="323"/>
    </row>
    <row r="252" spans="1:10" ht="33" customHeight="1">
      <c r="A252" s="306">
        <v>241</v>
      </c>
      <c r="B252" s="307"/>
      <c r="C252" s="290"/>
      <c r="D252" s="290"/>
      <c r="E252" s="290"/>
      <c r="F252" s="307"/>
      <c r="G252" s="307"/>
      <c r="H252" s="307"/>
      <c r="I252" s="307"/>
      <c r="J252" s="323"/>
    </row>
    <row r="253" spans="1:10" ht="33" customHeight="1">
      <c r="A253" s="306">
        <v>242</v>
      </c>
      <c r="B253" s="307"/>
      <c r="C253" s="290"/>
      <c r="D253" s="290"/>
      <c r="E253" s="290"/>
      <c r="F253" s="307"/>
      <c r="G253" s="307"/>
      <c r="H253" s="307"/>
      <c r="I253" s="307"/>
      <c r="J253" s="323"/>
    </row>
    <row r="254" spans="1:10" ht="33" customHeight="1">
      <c r="A254" s="306">
        <v>243</v>
      </c>
      <c r="B254" s="307"/>
      <c r="C254" s="290"/>
      <c r="D254" s="290"/>
      <c r="E254" s="290"/>
      <c r="F254" s="307"/>
      <c r="G254" s="307"/>
      <c r="H254" s="307"/>
      <c r="I254" s="307"/>
      <c r="J254" s="323"/>
    </row>
    <row r="255" spans="1:10" ht="33" customHeight="1">
      <c r="A255" s="306">
        <v>244</v>
      </c>
      <c r="B255" s="307"/>
      <c r="C255" s="290"/>
      <c r="D255" s="290"/>
      <c r="E255" s="290"/>
      <c r="F255" s="307"/>
      <c r="G255" s="307"/>
      <c r="H255" s="307"/>
      <c r="I255" s="307"/>
      <c r="J255" s="323"/>
    </row>
    <row r="256" spans="1:10" ht="33" customHeight="1">
      <c r="A256" s="306">
        <v>245</v>
      </c>
      <c r="B256" s="307"/>
      <c r="C256" s="290"/>
      <c r="D256" s="290"/>
      <c r="E256" s="290"/>
      <c r="F256" s="307"/>
      <c r="G256" s="307"/>
      <c r="H256" s="307"/>
      <c r="I256" s="307"/>
      <c r="J256" s="323"/>
    </row>
    <row r="257" spans="1:10" ht="33" customHeight="1">
      <c r="A257" s="306">
        <v>246</v>
      </c>
      <c r="B257" s="307"/>
      <c r="C257" s="290"/>
      <c r="D257" s="290"/>
      <c r="E257" s="290"/>
      <c r="F257" s="307"/>
      <c r="G257" s="307"/>
      <c r="H257" s="307"/>
      <c r="I257" s="307"/>
      <c r="J257" s="323"/>
    </row>
    <row r="258" spans="1:10" ht="33" customHeight="1">
      <c r="A258" s="306">
        <v>247</v>
      </c>
      <c r="B258" s="307"/>
      <c r="C258" s="290"/>
      <c r="D258" s="290"/>
      <c r="E258" s="290"/>
      <c r="F258" s="307"/>
      <c r="G258" s="307"/>
      <c r="H258" s="307"/>
      <c r="I258" s="307"/>
      <c r="J258" s="323"/>
    </row>
    <row r="259" spans="1:10" ht="33" customHeight="1">
      <c r="A259" s="306">
        <v>248</v>
      </c>
      <c r="B259" s="307"/>
      <c r="C259" s="290"/>
      <c r="D259" s="290"/>
      <c r="E259" s="290"/>
      <c r="F259" s="307"/>
      <c r="G259" s="307"/>
      <c r="H259" s="307"/>
      <c r="I259" s="307"/>
      <c r="J259" s="323"/>
    </row>
    <row r="260" spans="1:10" ht="33" customHeight="1">
      <c r="A260" s="306">
        <v>249</v>
      </c>
      <c r="B260" s="307"/>
      <c r="C260" s="290"/>
      <c r="D260" s="290"/>
      <c r="E260" s="290"/>
      <c r="F260" s="307"/>
      <c r="G260" s="307"/>
      <c r="H260" s="307"/>
      <c r="I260" s="307"/>
      <c r="J260" s="323"/>
    </row>
    <row r="261" spans="1:10" ht="33" customHeight="1">
      <c r="A261" s="306">
        <v>250</v>
      </c>
      <c r="B261" s="307"/>
      <c r="C261" s="290"/>
      <c r="D261" s="290"/>
      <c r="E261" s="290"/>
      <c r="F261" s="307"/>
      <c r="G261" s="307"/>
      <c r="H261" s="307"/>
      <c r="I261" s="307"/>
      <c r="J261" s="323"/>
    </row>
    <row r="262" spans="1:10" ht="33" customHeight="1">
      <c r="A262" s="306">
        <v>251</v>
      </c>
      <c r="B262" s="307"/>
      <c r="C262" s="290"/>
      <c r="D262" s="290"/>
      <c r="E262" s="290"/>
      <c r="F262" s="307"/>
      <c r="G262" s="307"/>
      <c r="H262" s="307"/>
      <c r="I262" s="307"/>
      <c r="J262" s="323"/>
    </row>
    <row r="263" spans="1:10" ht="33" customHeight="1">
      <c r="A263" s="306">
        <v>252</v>
      </c>
      <c r="B263" s="307"/>
      <c r="C263" s="290"/>
      <c r="D263" s="290"/>
      <c r="E263" s="290"/>
      <c r="F263" s="307"/>
      <c r="G263" s="307"/>
      <c r="H263" s="307"/>
      <c r="I263" s="307"/>
      <c r="J263" s="323"/>
    </row>
    <row r="264" spans="1:10" ht="33" customHeight="1">
      <c r="A264" s="306">
        <v>253</v>
      </c>
      <c r="B264" s="307"/>
      <c r="C264" s="290"/>
      <c r="D264" s="290"/>
      <c r="E264" s="290"/>
      <c r="F264" s="307"/>
      <c r="G264" s="307"/>
      <c r="H264" s="307"/>
      <c r="I264" s="307"/>
      <c r="J264" s="323"/>
    </row>
    <row r="265" spans="1:10" ht="33" customHeight="1">
      <c r="A265" s="306">
        <v>254</v>
      </c>
      <c r="B265" s="307"/>
      <c r="C265" s="290"/>
      <c r="D265" s="290"/>
      <c r="E265" s="290"/>
      <c r="F265" s="307"/>
      <c r="G265" s="307"/>
      <c r="H265" s="307"/>
      <c r="I265" s="307"/>
      <c r="J265" s="323"/>
    </row>
    <row r="266" spans="1:10" ht="33" customHeight="1">
      <c r="A266" s="306">
        <v>255</v>
      </c>
      <c r="B266" s="307"/>
      <c r="C266" s="290"/>
      <c r="D266" s="290"/>
      <c r="E266" s="290"/>
      <c r="F266" s="307"/>
      <c r="G266" s="307"/>
      <c r="H266" s="307"/>
      <c r="I266" s="307"/>
      <c r="J266" s="323"/>
    </row>
    <row r="267" spans="1:10" ht="33" customHeight="1">
      <c r="A267" s="306">
        <v>256</v>
      </c>
      <c r="B267" s="307"/>
      <c r="C267" s="290"/>
      <c r="D267" s="290"/>
      <c r="E267" s="290"/>
      <c r="F267" s="307"/>
      <c r="G267" s="307"/>
      <c r="H267" s="307"/>
      <c r="I267" s="307"/>
      <c r="J267" s="323"/>
    </row>
    <row r="268" spans="1:10" ht="33" customHeight="1">
      <c r="A268" s="306">
        <v>257</v>
      </c>
      <c r="B268" s="307"/>
      <c r="C268" s="290"/>
      <c r="D268" s="290"/>
      <c r="E268" s="290"/>
      <c r="F268" s="307"/>
      <c r="G268" s="307"/>
      <c r="H268" s="307"/>
      <c r="I268" s="307"/>
      <c r="J268" s="323"/>
    </row>
    <row r="269" spans="1:10" ht="33" customHeight="1">
      <c r="A269" s="306">
        <v>258</v>
      </c>
      <c r="B269" s="307"/>
      <c r="C269" s="290"/>
      <c r="D269" s="290"/>
      <c r="E269" s="290"/>
      <c r="F269" s="307"/>
      <c r="G269" s="307"/>
      <c r="H269" s="307"/>
      <c r="I269" s="307"/>
      <c r="J269" s="323"/>
    </row>
    <row r="270" spans="1:10" ht="33" customHeight="1">
      <c r="A270" s="306">
        <v>259</v>
      </c>
      <c r="B270" s="307"/>
      <c r="C270" s="290"/>
      <c r="D270" s="290"/>
      <c r="E270" s="290"/>
      <c r="F270" s="307"/>
      <c r="G270" s="307"/>
      <c r="H270" s="307"/>
      <c r="I270" s="307"/>
      <c r="J270" s="323"/>
    </row>
    <row r="271" spans="1:10" ht="33" customHeight="1">
      <c r="A271" s="306">
        <v>260</v>
      </c>
      <c r="B271" s="307"/>
      <c r="C271" s="290"/>
      <c r="D271" s="290"/>
      <c r="E271" s="290"/>
      <c r="F271" s="307"/>
      <c r="G271" s="307"/>
      <c r="H271" s="307"/>
      <c r="I271" s="307"/>
      <c r="J271" s="323"/>
    </row>
    <row r="272" spans="1:10" ht="33" customHeight="1">
      <c r="A272" s="306">
        <v>261</v>
      </c>
      <c r="B272" s="307"/>
      <c r="C272" s="290"/>
      <c r="D272" s="290"/>
      <c r="E272" s="290"/>
      <c r="F272" s="307"/>
      <c r="G272" s="307"/>
      <c r="H272" s="307"/>
      <c r="I272" s="307"/>
      <c r="J272" s="323"/>
    </row>
    <row r="273" spans="1:10" ht="33" customHeight="1">
      <c r="A273" s="306">
        <v>262</v>
      </c>
      <c r="B273" s="307"/>
      <c r="C273" s="290"/>
      <c r="D273" s="290"/>
      <c r="E273" s="290"/>
      <c r="F273" s="307"/>
      <c r="G273" s="307"/>
      <c r="H273" s="307"/>
      <c r="I273" s="307"/>
      <c r="J273" s="323"/>
    </row>
    <row r="274" spans="1:10" ht="33" customHeight="1">
      <c r="A274" s="306">
        <v>263</v>
      </c>
      <c r="B274" s="307"/>
      <c r="C274" s="290"/>
      <c r="D274" s="290"/>
      <c r="E274" s="290"/>
      <c r="F274" s="307"/>
      <c r="G274" s="307"/>
      <c r="H274" s="307"/>
      <c r="I274" s="307"/>
      <c r="J274" s="323"/>
    </row>
    <row r="275" spans="1:10" ht="33" customHeight="1">
      <c r="A275" s="306">
        <v>264</v>
      </c>
      <c r="B275" s="307"/>
      <c r="C275" s="290"/>
      <c r="D275" s="290"/>
      <c r="E275" s="290"/>
      <c r="F275" s="307"/>
      <c r="G275" s="307"/>
      <c r="H275" s="307"/>
      <c r="I275" s="307"/>
      <c r="J275" s="323"/>
    </row>
    <row r="276" spans="1:10" ht="33" customHeight="1">
      <c r="A276" s="306">
        <v>265</v>
      </c>
      <c r="B276" s="307"/>
      <c r="C276" s="290"/>
      <c r="D276" s="290"/>
      <c r="E276" s="290"/>
      <c r="F276" s="307"/>
      <c r="G276" s="307"/>
      <c r="H276" s="307"/>
      <c r="I276" s="307"/>
      <c r="J276" s="323"/>
    </row>
    <row r="277" spans="1:10" ht="33" customHeight="1">
      <c r="A277" s="306">
        <v>266</v>
      </c>
      <c r="B277" s="307"/>
      <c r="C277" s="290"/>
      <c r="D277" s="290"/>
      <c r="E277" s="290"/>
      <c r="F277" s="307"/>
      <c r="G277" s="307"/>
      <c r="H277" s="307"/>
      <c r="I277" s="307"/>
      <c r="J277" s="323"/>
    </row>
    <row r="278" spans="1:10" ht="33" customHeight="1">
      <c r="A278" s="306">
        <v>267</v>
      </c>
      <c r="B278" s="307"/>
      <c r="C278" s="290"/>
      <c r="D278" s="290"/>
      <c r="E278" s="290"/>
      <c r="F278" s="307"/>
      <c r="G278" s="307"/>
      <c r="H278" s="307"/>
      <c r="I278" s="307"/>
      <c r="J278" s="323"/>
    </row>
    <row r="279" spans="1:10" ht="33" customHeight="1">
      <c r="A279" s="306">
        <v>268</v>
      </c>
      <c r="B279" s="307"/>
      <c r="C279" s="290"/>
      <c r="D279" s="290"/>
      <c r="E279" s="290"/>
      <c r="F279" s="307"/>
      <c r="G279" s="307"/>
      <c r="H279" s="307"/>
      <c r="I279" s="307"/>
      <c r="J279" s="323"/>
    </row>
    <row r="280" spans="1:10" ht="33" customHeight="1">
      <c r="A280" s="306">
        <v>269</v>
      </c>
      <c r="B280" s="307"/>
      <c r="C280" s="290"/>
      <c r="D280" s="290"/>
      <c r="E280" s="290"/>
      <c r="F280" s="307"/>
      <c r="G280" s="307"/>
      <c r="H280" s="307"/>
      <c r="I280" s="307"/>
      <c r="J280" s="323"/>
    </row>
    <row r="281" spans="1:10" ht="33" customHeight="1">
      <c r="A281" s="306">
        <v>270</v>
      </c>
      <c r="B281" s="307"/>
      <c r="C281" s="290"/>
      <c r="D281" s="290"/>
      <c r="E281" s="290"/>
      <c r="F281" s="307"/>
      <c r="G281" s="307"/>
      <c r="H281" s="307"/>
      <c r="I281" s="307"/>
      <c r="J281" s="323"/>
    </row>
    <row r="282" spans="1:10" ht="33" customHeight="1">
      <c r="A282" s="306">
        <v>271</v>
      </c>
      <c r="B282" s="307"/>
      <c r="C282" s="290"/>
      <c r="D282" s="290"/>
      <c r="E282" s="290"/>
      <c r="F282" s="307"/>
      <c r="G282" s="307"/>
      <c r="H282" s="307"/>
      <c r="I282" s="307"/>
      <c r="J282" s="323"/>
    </row>
    <row r="283" spans="1:10" ht="33" customHeight="1">
      <c r="A283" s="306">
        <v>272</v>
      </c>
      <c r="B283" s="307"/>
      <c r="C283" s="290"/>
      <c r="D283" s="290"/>
      <c r="E283" s="290"/>
      <c r="F283" s="307"/>
      <c r="G283" s="307"/>
      <c r="H283" s="307"/>
      <c r="I283" s="307"/>
      <c r="J283" s="323"/>
    </row>
    <row r="284" spans="1:10" ht="33" customHeight="1">
      <c r="A284" s="306">
        <v>273</v>
      </c>
      <c r="B284" s="307"/>
      <c r="C284" s="290"/>
      <c r="D284" s="290"/>
      <c r="E284" s="290"/>
      <c r="F284" s="307"/>
      <c r="G284" s="307"/>
      <c r="H284" s="307"/>
      <c r="I284" s="307"/>
      <c r="J284" s="323"/>
    </row>
    <row r="285" spans="1:10" ht="33" customHeight="1">
      <c r="A285" s="306">
        <v>274</v>
      </c>
      <c r="B285" s="307"/>
      <c r="C285" s="290"/>
      <c r="D285" s="290"/>
      <c r="E285" s="290"/>
      <c r="F285" s="307"/>
      <c r="G285" s="307"/>
      <c r="H285" s="307"/>
      <c r="I285" s="307"/>
      <c r="J285" s="323"/>
    </row>
    <row r="286" spans="1:10" ht="33" customHeight="1">
      <c r="A286" s="306">
        <v>275</v>
      </c>
      <c r="B286" s="307"/>
      <c r="C286" s="290"/>
      <c r="D286" s="290"/>
      <c r="E286" s="290"/>
      <c r="F286" s="307"/>
      <c r="G286" s="307"/>
      <c r="H286" s="307"/>
      <c r="I286" s="307"/>
      <c r="J286" s="323"/>
    </row>
    <row r="287" spans="1:10" ht="33" customHeight="1">
      <c r="A287" s="306">
        <v>276</v>
      </c>
      <c r="B287" s="307"/>
      <c r="C287" s="290"/>
      <c r="D287" s="290"/>
      <c r="E287" s="290"/>
      <c r="F287" s="307"/>
      <c r="G287" s="307"/>
      <c r="H287" s="307"/>
      <c r="I287" s="307"/>
      <c r="J287" s="323"/>
    </row>
    <row r="288" spans="1:10" ht="33" customHeight="1">
      <c r="A288" s="306">
        <v>277</v>
      </c>
      <c r="B288" s="307"/>
      <c r="C288" s="290"/>
      <c r="D288" s="290"/>
      <c r="E288" s="290"/>
      <c r="F288" s="307"/>
      <c r="G288" s="307"/>
      <c r="H288" s="307"/>
      <c r="I288" s="307"/>
      <c r="J288" s="323"/>
    </row>
    <row r="289" spans="1:10" ht="33" customHeight="1">
      <c r="A289" s="306">
        <v>278</v>
      </c>
      <c r="B289" s="307"/>
      <c r="C289" s="290"/>
      <c r="D289" s="290"/>
      <c r="E289" s="290"/>
      <c r="F289" s="307"/>
      <c r="G289" s="307"/>
      <c r="H289" s="307"/>
      <c r="I289" s="307"/>
      <c r="J289" s="323"/>
    </row>
    <row r="290" spans="1:10" ht="33" customHeight="1">
      <c r="A290" s="306">
        <v>279</v>
      </c>
      <c r="B290" s="307"/>
      <c r="C290" s="290"/>
      <c r="D290" s="290"/>
      <c r="E290" s="290"/>
      <c r="F290" s="307"/>
      <c r="G290" s="307"/>
      <c r="H290" s="307"/>
      <c r="I290" s="307"/>
      <c r="J290" s="323"/>
    </row>
    <row r="291" spans="1:10" ht="33" customHeight="1">
      <c r="A291" s="306">
        <v>280</v>
      </c>
      <c r="B291" s="307"/>
      <c r="C291" s="290"/>
      <c r="D291" s="290"/>
      <c r="E291" s="290"/>
      <c r="F291" s="307"/>
      <c r="G291" s="307"/>
      <c r="H291" s="307"/>
      <c r="I291" s="307"/>
      <c r="J291" s="323"/>
    </row>
    <row r="292" spans="1:10" ht="33" customHeight="1">
      <c r="A292" s="306">
        <v>281</v>
      </c>
      <c r="B292" s="307"/>
      <c r="C292" s="290"/>
      <c r="D292" s="290"/>
      <c r="E292" s="290"/>
      <c r="F292" s="307"/>
      <c r="G292" s="307"/>
      <c r="H292" s="307"/>
      <c r="I292" s="307"/>
      <c r="J292" s="323"/>
    </row>
    <row r="293" spans="1:10" ht="33" customHeight="1">
      <c r="A293" s="306">
        <v>282</v>
      </c>
      <c r="B293" s="307"/>
      <c r="C293" s="290"/>
      <c r="D293" s="290"/>
      <c r="E293" s="290"/>
      <c r="F293" s="307"/>
      <c r="G293" s="307"/>
      <c r="H293" s="307"/>
      <c r="I293" s="307"/>
      <c r="J293" s="323"/>
    </row>
    <row r="294" spans="1:10" ht="33" customHeight="1">
      <c r="A294" s="306">
        <v>283</v>
      </c>
      <c r="B294" s="307"/>
      <c r="C294" s="290"/>
      <c r="D294" s="290"/>
      <c r="E294" s="290"/>
      <c r="F294" s="307"/>
      <c r="G294" s="307"/>
      <c r="H294" s="307"/>
      <c r="I294" s="307"/>
      <c r="J294" s="323"/>
    </row>
    <row r="295" spans="1:10" ht="33" customHeight="1">
      <c r="A295" s="306">
        <v>284</v>
      </c>
      <c r="B295" s="307"/>
      <c r="C295" s="290"/>
      <c r="D295" s="290"/>
      <c r="E295" s="290"/>
      <c r="F295" s="307"/>
      <c r="G295" s="307"/>
      <c r="H295" s="307"/>
      <c r="I295" s="307"/>
      <c r="J295" s="323"/>
    </row>
    <row r="296" spans="1:10" ht="33" customHeight="1">
      <c r="A296" s="306">
        <v>285</v>
      </c>
      <c r="B296" s="307"/>
      <c r="C296" s="290"/>
      <c r="D296" s="290"/>
      <c r="E296" s="290"/>
      <c r="F296" s="307"/>
      <c r="G296" s="307"/>
      <c r="H296" s="307"/>
      <c r="I296" s="307"/>
      <c r="J296" s="323"/>
    </row>
    <row r="297" spans="1:10" ht="33" customHeight="1">
      <c r="A297" s="306">
        <v>286</v>
      </c>
      <c r="B297" s="307"/>
      <c r="C297" s="290"/>
      <c r="D297" s="290"/>
      <c r="E297" s="290"/>
      <c r="F297" s="307"/>
      <c r="G297" s="307"/>
      <c r="H297" s="307"/>
      <c r="I297" s="307"/>
      <c r="J297" s="323"/>
    </row>
    <row r="298" spans="1:10" ht="33" customHeight="1">
      <c r="A298" s="306">
        <v>287</v>
      </c>
      <c r="B298" s="307"/>
      <c r="C298" s="290"/>
      <c r="D298" s="290"/>
      <c r="E298" s="290"/>
      <c r="F298" s="307"/>
      <c r="G298" s="307"/>
      <c r="H298" s="307"/>
      <c r="I298" s="307"/>
      <c r="J298" s="323"/>
    </row>
    <row r="299" spans="1:10" ht="33" customHeight="1">
      <c r="A299" s="306">
        <v>288</v>
      </c>
      <c r="B299" s="307"/>
      <c r="C299" s="290"/>
      <c r="D299" s="290"/>
      <c r="E299" s="290"/>
      <c r="F299" s="307"/>
      <c r="G299" s="307"/>
      <c r="H299" s="307"/>
      <c r="I299" s="307"/>
      <c r="J299" s="323"/>
    </row>
    <row r="300" spans="1:10" ht="33" customHeight="1">
      <c r="A300" s="306">
        <v>289</v>
      </c>
      <c r="B300" s="307"/>
      <c r="C300" s="290"/>
      <c r="D300" s="290"/>
      <c r="E300" s="290"/>
      <c r="F300" s="307"/>
      <c r="G300" s="307"/>
      <c r="H300" s="307"/>
      <c r="I300" s="307"/>
      <c r="J300" s="323"/>
    </row>
    <row r="301" spans="1:10" ht="33" customHeight="1">
      <c r="A301" s="306">
        <v>290</v>
      </c>
      <c r="B301" s="307"/>
      <c r="C301" s="290"/>
      <c r="D301" s="290"/>
      <c r="E301" s="290"/>
      <c r="F301" s="307"/>
      <c r="G301" s="307"/>
      <c r="H301" s="307"/>
      <c r="I301" s="307"/>
      <c r="J301" s="323"/>
    </row>
    <row r="302" spans="1:10" ht="33" customHeight="1">
      <c r="A302" s="306">
        <v>291</v>
      </c>
      <c r="B302" s="307"/>
      <c r="C302" s="290"/>
      <c r="D302" s="290"/>
      <c r="E302" s="290"/>
      <c r="F302" s="307"/>
      <c r="G302" s="307"/>
      <c r="H302" s="307"/>
      <c r="I302" s="307"/>
      <c r="J302" s="323"/>
    </row>
    <row r="303" spans="1:10" ht="33" customHeight="1">
      <c r="A303" s="306">
        <v>292</v>
      </c>
      <c r="B303" s="307"/>
      <c r="C303" s="290"/>
      <c r="D303" s="290"/>
      <c r="E303" s="290"/>
      <c r="F303" s="307"/>
      <c r="G303" s="307"/>
      <c r="H303" s="307"/>
      <c r="I303" s="307"/>
      <c r="J303" s="323"/>
    </row>
    <row r="304" spans="1:10" ht="33" customHeight="1">
      <c r="A304" s="306">
        <v>293</v>
      </c>
      <c r="B304" s="307"/>
      <c r="C304" s="290"/>
      <c r="D304" s="290"/>
      <c r="E304" s="290"/>
      <c r="F304" s="307"/>
      <c r="G304" s="307"/>
      <c r="H304" s="307"/>
      <c r="I304" s="307"/>
      <c r="J304" s="323"/>
    </row>
    <row r="305" spans="1:10" ht="33" customHeight="1">
      <c r="A305" s="306">
        <v>294</v>
      </c>
      <c r="B305" s="307"/>
      <c r="C305" s="290"/>
      <c r="D305" s="290"/>
      <c r="E305" s="290"/>
      <c r="F305" s="307"/>
      <c r="G305" s="307"/>
      <c r="H305" s="307"/>
      <c r="I305" s="307"/>
      <c r="J305" s="323"/>
    </row>
    <row r="306" spans="1:10" ht="33" customHeight="1">
      <c r="A306" s="306">
        <v>295</v>
      </c>
      <c r="B306" s="307"/>
      <c r="C306" s="290"/>
      <c r="D306" s="290"/>
      <c r="E306" s="290"/>
      <c r="F306" s="307"/>
      <c r="G306" s="307"/>
      <c r="H306" s="307"/>
      <c r="I306" s="307"/>
      <c r="J306" s="323"/>
    </row>
    <row r="307" spans="1:10" ht="33" customHeight="1">
      <c r="A307" s="306">
        <v>296</v>
      </c>
      <c r="B307" s="307"/>
      <c r="C307" s="290"/>
      <c r="D307" s="290"/>
      <c r="E307" s="290"/>
      <c r="F307" s="307"/>
      <c r="G307" s="307"/>
      <c r="H307" s="307"/>
      <c r="I307" s="307"/>
      <c r="J307" s="323"/>
    </row>
    <row r="308" spans="1:10" ht="33" customHeight="1">
      <c r="A308" s="306">
        <v>297</v>
      </c>
      <c r="B308" s="307"/>
      <c r="C308" s="290"/>
      <c r="D308" s="290"/>
      <c r="E308" s="290"/>
      <c r="F308" s="307"/>
      <c r="G308" s="307"/>
      <c r="H308" s="307"/>
      <c r="I308" s="307"/>
      <c r="J308" s="323"/>
    </row>
    <row r="309" spans="1:10" ht="33" customHeight="1">
      <c r="A309" s="306">
        <v>298</v>
      </c>
      <c r="B309" s="307"/>
      <c r="C309" s="290"/>
      <c r="D309" s="290"/>
      <c r="E309" s="290"/>
      <c r="F309" s="307"/>
      <c r="G309" s="307"/>
      <c r="H309" s="307"/>
      <c r="I309" s="307"/>
      <c r="J309" s="323"/>
    </row>
    <row r="310" spans="1:10" ht="33" customHeight="1">
      <c r="A310" s="306">
        <v>299</v>
      </c>
      <c r="B310" s="307"/>
      <c r="C310" s="290"/>
      <c r="D310" s="290"/>
      <c r="E310" s="290"/>
      <c r="F310" s="307"/>
      <c r="G310" s="307"/>
      <c r="H310" s="307"/>
      <c r="I310" s="307"/>
      <c r="J310" s="323"/>
    </row>
    <row r="311" spans="1:10" ht="33" customHeight="1">
      <c r="A311" s="306">
        <v>300</v>
      </c>
      <c r="B311" s="307"/>
      <c r="C311" s="290"/>
      <c r="D311" s="290"/>
      <c r="E311" s="290"/>
      <c r="F311" s="307"/>
      <c r="G311" s="307"/>
      <c r="H311" s="307"/>
      <c r="I311" s="307"/>
      <c r="J311" s="323"/>
    </row>
  </sheetData>
  <sheetProtection algorithmName="SHA-512" hashValue="bDx4uvVJF2PIFW9ezIi3dhPqQ6qxMzcikh49HS0v8i/nObUX3GSJFlSEfpfVV5a99uNEGhLRawY4hmV7ohSa0g==" saltValue="ZWtgVtVkMhDc3J186OKQww==" spinCount="100000" sheet="1" objects="1" scenarios="1"/>
  <protectedRanges>
    <protectedRange sqref="J12:J75" name="Tabel 2a1"/>
    <protectedRange sqref="J76:J311" name="Tabel 2a1_1"/>
  </protectedRanges>
  <mergeCells count="10">
    <mergeCell ref="L12:O12"/>
    <mergeCell ref="L13:N13"/>
    <mergeCell ref="I9:I10"/>
    <mergeCell ref="J9:J10"/>
    <mergeCell ref="A9:A10"/>
    <mergeCell ref="B9:B10"/>
    <mergeCell ref="C9:E9"/>
    <mergeCell ref="F9:F10"/>
    <mergeCell ref="G9:G10"/>
    <mergeCell ref="H9:H10"/>
  </mergeCells>
  <conditionalFormatting sqref="C12:E12 C15:E15 C18:E18 C21:E21 C24:E24 C27:E27 C30:E30 C33:E33 C36:E36 C39:E39 C42:E42 C45:E45 C48:E48 C51:E51 C54:E54 C57:E57 C60:E60 C63:E63 C66:E66 C69:E69 C72:E72 C75:E75 C78:E78 C81:E81 C84:E84 C87:E87 C90:E90 C93:E93 C96:E96 C99:E99 C102:E102 C105:E105 C108:E108 C111:E111 C114:E114 C117:E117 C120:E120 C123:E123 C126:E126 C129:E129 C132:E132 C135:E135 C138:E138 C141:E141 C144:E144 C147:E147 C150:E150 C153:E153 C156:E156 C159:E159 C162:E162 C165:E165 C168:E168 C171:E171 C174:E174 C177:E177 C180:E180 C183:E183 C186:E186 C189:E189 C192:E192 C195:E195 C198:E198 C201:E201 C204:E204 C207:E207 C210:E210 C213:E213 C216:E216 C219:E219 C222:E222 C225:E225 C228:E228 C231:E231 C234:E234 C237:E237 C240:E240 C243:E243 C246:E246 C249:E249 C252:E252 C255:E255 C258:E258 C261:E261 C264:E264 C267:E267 C270:E270 C273:E273 C276:E276 C279:E279 C282:E282 C285:E285 C288:E288 C291:E291 C294:E294 C297:E297 C300:E300 C303:E303 C306:E306 C309:E309">
    <cfRule type="duplicateValues" dxfId="93" priority="3"/>
  </conditionalFormatting>
  <conditionalFormatting sqref="C13:E13 C16:E16 C19:E19 C22:E22 C25:E25 C28:E28 C31:E31 C34:E34 C37:E37 C40:E40 C43:E43 C46:E46 C49:E49 C52:E52 C55:E55 C58:E58 C61:E61 C64:E64 C67:E67 C70:E70 C73:E73 C76:E76 C79:E79 C82:E82 C85:E85 C88:E88 C91:E91 C94:E94 C97:E97 C100:E100 C103:E103 C106:E106 C109:E109 C112:E112 C115:E115 C118:E118 C121:E121 C124:E124 C127:E127 C130:E130 C133:E133 C136:E136 C139:E139 C142:E142 C145:E145 C148:E148 C151:E151 C154:E154 C157:E157 C160:E160 C163:E163 C166:E166 C169:E169 C172:E172 C175:E175 C178:E178 C181:E181 C184:E184 C187:E187 C190:E190 C193:E193 C196:E196 C199:E199 C202:E202 C205:E205 C208:E208 C211:E211 C214:E214 C217:E217 C220:E220 C223:E223 C226:E226 C229:E229 C232:E232 C235:E235 C238:E238 C241:E241 C244:E244 C247:E247 C250:E250 C253:E253 C256:E256 C259:E259 C262:E262 C265:E265 C268:E268 C271:E271 C274:E274 C277:E277 C280:E280 C283:E283 C286:E286 C289:E289 C292:E292 C295:E295 C298:E298 C301:E301 C304:E304 C307:E307 C310:E310">
    <cfRule type="duplicateValues" dxfId="92" priority="2"/>
  </conditionalFormatting>
  <conditionalFormatting sqref="C14:E14 C17:E17 C20:E20 C23:E23 C26:E26 C29:E29 C32:E32 C35:E35 C38:E38 C41:E41 C44:E44 C47:E47 C50:E50 C53:E53 C56:E56 C59:E59 C62:E62 C65:E65 C68:E68 C71:E71 C74:E74 C77:E77 C80:E80 C83:E83 C86:E86 C89:E89 C92:E92 C95:E95 C98:E98 C101:E101 C104:E104 C107:E107 C110:E110 C113:E113 C116:E116 C119:E119 C122:E122 C125:E125 C128:E128 C131:E131 C134:E134 C137:E137 C140:E140 C143:E143 C146:E146 C149:E149 C152:E152 C155:E155 C158:E158 C161:E161 C164:E164 C167:E167 C170:E170 C173:E173 C176:E176 C179:E179 C182:E182 C185:E185 C188:E188 C191:E191 C194:E194 C197:E197 C200:E200 C203:E203 C206:E206 C209:E209 C212:E212 C215:E215 C218:E218 C221:E221 C224:E224 C227:E227 C230:E230 C233:E233 C236:E236 C239:E239 C242:E242 C245:E245 C248:E248 C251:E251 C254:E254 C257:E257 C260:E260 C263:E263 C266:E266 C269:E269 C272:E272 C275:E275 C278:E278 C281:E281 C284:E284 C287:E287 C290:E290 C293:E293 C296:E296 C299:E299 C302:E302 C305:E305 C308:E308 C311:E311">
    <cfRule type="duplicateValues" dxfId="91" priority="1"/>
  </conditionalFormatting>
  <dataValidations count="3">
    <dataValidation type="list" allowBlank="1" showInputMessage="1" showErrorMessage="1" sqref="C12:E311" xr:uid="{90EC9CC5-6706-46DF-B7AC-297E7AE5433E}">
      <formula1>$B$6:$B$7</formula1>
    </dataValidation>
    <dataValidation type="decimal" operator="greaterThanOrEqual" allowBlank="1" showDropDown="1" showInputMessage="1" showErrorMessage="1" prompt="Data harus diisi dalam bentuk angka" sqref="J12:J311" xr:uid="{FF078D4A-545E-425E-AC1A-D0BCEF100891}">
      <formula1>0</formula1>
    </dataValidation>
    <dataValidation type="list" allowBlank="1" showInputMessage="1" showErrorMessage="1" sqref="I12:I311" xr:uid="{DBF34336-0CBF-45D5-984A-C9A5231934FF}">
      <formula1>$F$4:$F$8</formula1>
    </dataValidation>
  </dataValidations>
  <hyperlinks>
    <hyperlink ref="K1" location="'Daftar Tabel'!A1" display="&lt;&lt;&lt; Daftar Tabel" xr:uid="{00000000-0004-0000-0400-000000000000}"/>
  </hyperlinks>
  <pageMargins left="0.7" right="0.7" top="0.75" bottom="0.75" header="0.3" footer="0.3"/>
  <pageSetup orientation="portrait" r:id="rId1"/>
  <legacy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6A3CA-588B-4900-8BE2-BE560FC0E537}">
  <sheetPr codeName="Sheet50"/>
  <dimension ref="A1:P96"/>
  <sheetViews>
    <sheetView topLeftCell="B64" zoomScale="85" zoomScaleNormal="85" workbookViewId="0">
      <selection activeCell="V87" sqref="V87"/>
    </sheetView>
  </sheetViews>
  <sheetFormatPr defaultColWidth="8.5703125" defaultRowHeight="15.75"/>
  <cols>
    <col min="1" max="1" width="5.7109375" style="263" hidden="1" customWidth="1"/>
    <col min="2" max="2" width="5.7109375" style="264" customWidth="1"/>
    <col min="3" max="3" width="67" style="265" customWidth="1"/>
    <col min="4" max="4" width="37" style="265" customWidth="1"/>
    <col min="5" max="5" width="8.5703125" style="266"/>
    <col min="6" max="6" width="9" style="263" customWidth="1"/>
    <col min="7" max="8" width="8.7109375" style="263" customWidth="1"/>
    <col min="9" max="11" width="8.5703125" style="265"/>
    <col min="12" max="15" width="8.5703125" style="263"/>
  </cols>
  <sheetData>
    <row r="1" spans="1:16" ht="14.65" customHeight="1">
      <c r="A1"/>
      <c r="B1" s="642" t="s">
        <v>946</v>
      </c>
      <c r="C1" s="642"/>
      <c r="D1" s="642"/>
      <c r="E1" s="642"/>
      <c r="F1"/>
      <c r="G1" s="642" t="s">
        <v>947</v>
      </c>
      <c r="H1" s="642"/>
      <c r="I1" s="642"/>
      <c r="J1" s="642"/>
      <c r="K1" s="642"/>
      <c r="L1" s="242"/>
      <c r="M1"/>
      <c r="N1"/>
      <c r="O1" s="20" t="s">
        <v>14</v>
      </c>
      <c r="P1" s="403"/>
    </row>
    <row r="2" spans="1:16" ht="14.65" customHeight="1">
      <c r="A2"/>
      <c r="B2" s="642" t="s">
        <v>8</v>
      </c>
      <c r="C2" s="642"/>
      <c r="D2" s="642"/>
      <c r="E2" s="642"/>
      <c r="F2"/>
      <c r="G2" s="642" t="s">
        <v>8</v>
      </c>
      <c r="H2" s="642"/>
      <c r="I2" s="642"/>
      <c r="J2" s="642"/>
      <c r="K2" s="642"/>
      <c r="L2" s="242"/>
      <c r="M2"/>
      <c r="N2"/>
      <c r="O2"/>
    </row>
    <row r="3" spans="1:16" ht="14.65" customHeight="1">
      <c r="A3"/>
      <c r="B3" s="642" t="str">
        <f>[1]Menu!A5</f>
        <v>PROGRAM SARJANA</v>
      </c>
      <c r="C3" s="642"/>
      <c r="D3" s="642"/>
      <c r="E3" s="642"/>
      <c r="F3"/>
      <c r="G3" s="642" t="str">
        <f>[1]Menu!A5</f>
        <v>PROGRAM SARJANA</v>
      </c>
      <c r="H3" s="642"/>
      <c r="I3" s="642"/>
      <c r="J3" s="642"/>
      <c r="K3" s="642"/>
      <c r="L3" s="242"/>
      <c r="M3"/>
      <c r="N3"/>
      <c r="O3"/>
    </row>
    <row r="4" spans="1:16" ht="14.65" customHeight="1">
      <c r="A4"/>
      <c r="B4" s="76"/>
      <c r="C4" s="76"/>
      <c r="D4" s="76"/>
      <c r="E4" s="76"/>
      <c r="F4"/>
      <c r="G4"/>
      <c r="H4"/>
      <c r="I4" s="243"/>
      <c r="J4" s="243"/>
      <c r="K4" s="243"/>
      <c r="L4" s="243"/>
      <c r="M4" s="243"/>
      <c r="N4"/>
      <c r="O4"/>
    </row>
    <row r="5" spans="1:16" ht="14.65" customHeight="1">
      <c r="A5"/>
      <c r="B5" s="646" t="s">
        <v>948</v>
      </c>
      <c r="C5" s="646"/>
      <c r="D5" s="646"/>
      <c r="E5" s="646"/>
      <c r="F5"/>
      <c r="G5" s="647" t="s">
        <v>949</v>
      </c>
      <c r="H5" s="647"/>
      <c r="I5" s="647"/>
      <c r="J5" s="31"/>
      <c r="K5" s="648" t="e">
        <f>SUM(H13:H87)</f>
        <v>#DIV/0!</v>
      </c>
      <c r="L5" s="648"/>
      <c r="M5" s="243"/>
      <c r="N5" s="243"/>
      <c r="O5"/>
    </row>
    <row r="6" spans="1:16" ht="14.65" customHeight="1">
      <c r="A6"/>
      <c r="B6" s="44"/>
      <c r="C6" s="243"/>
      <c r="D6" s="244"/>
      <c r="E6" s="245"/>
      <c r="F6"/>
      <c r="G6" s="647"/>
      <c r="H6" s="647"/>
      <c r="I6" s="647"/>
      <c r="J6" s="31"/>
      <c r="K6" s="648"/>
      <c r="L6" s="648"/>
      <c r="M6" s="243"/>
      <c r="N6" s="243"/>
      <c r="O6"/>
    </row>
    <row r="7" spans="1:16" ht="14.65" customHeight="1">
      <c r="A7"/>
      <c r="B7" s="96" t="s">
        <v>10</v>
      </c>
      <c r="C7" s="243"/>
      <c r="D7" s="246">
        <f>Menu!H5</f>
        <v>0</v>
      </c>
      <c r="E7" s="246"/>
      <c r="F7"/>
      <c r="G7"/>
      <c r="H7"/>
      <c r="I7"/>
      <c r="J7"/>
      <c r="K7"/>
      <c r="L7"/>
      <c r="M7" s="243"/>
      <c r="N7" s="243"/>
      <c r="O7"/>
    </row>
    <row r="8" spans="1:16" ht="14.65" customHeight="1">
      <c r="A8"/>
      <c r="B8" s="96" t="s">
        <v>950</v>
      </c>
      <c r="C8" s="243"/>
      <c r="D8" s="246"/>
      <c r="E8" s="246"/>
      <c r="F8"/>
      <c r="G8" t="s">
        <v>951</v>
      </c>
      <c r="H8" s="3"/>
      <c r="I8"/>
      <c r="J8"/>
      <c r="K8" s="649" t="str">
        <f>IF(AND(J24="TERPENUHI",J29="TERPENUHI",J53="TERPENUHI"),"TERPENUHI","TIDAK TERPENUHI")</f>
        <v>TIDAK TERPENUHI</v>
      </c>
      <c r="L8" s="649"/>
      <c r="M8" s="649"/>
      <c r="N8" s="649"/>
      <c r="O8"/>
    </row>
    <row r="9" spans="1:16" ht="14.65" customHeight="1">
      <c r="A9"/>
      <c r="B9" s="96" t="s">
        <v>952</v>
      </c>
      <c r="C9" s="243"/>
      <c r="D9" s="86"/>
      <c r="E9" s="246"/>
      <c r="F9"/>
      <c r="G9" t="s">
        <v>953</v>
      </c>
      <c r="H9" s="3"/>
      <c r="I9"/>
      <c r="J9"/>
      <c r="K9" s="649" t="str">
        <f>IF(AND(L30="TERPENUHI",L32="TERPENUHI",L76="TERPENUHI",L77="TERPENUHI"),"TERPENUHI","TIDAK TERPENUHI")</f>
        <v>TIDAK TERPENUHI</v>
      </c>
      <c r="L9" s="649"/>
      <c r="M9" s="649"/>
      <c r="N9" s="649"/>
      <c r="O9"/>
    </row>
    <row r="10" spans="1:16" ht="14.65" customHeight="1">
      <c r="A10"/>
      <c r="B10" s="96" t="s">
        <v>954</v>
      </c>
      <c r="C10" s="243"/>
      <c r="D10" s="247"/>
      <c r="E10" s="246"/>
      <c r="F10"/>
      <c r="G10" t="s">
        <v>955</v>
      </c>
      <c r="H10"/>
      <c r="I10"/>
      <c r="J10"/>
      <c r="K10" s="649" t="str">
        <f>IF(AND(N30="TERPENUHI",N32="TERPENUHI",N76="TERPENUHI",N77="TERPENUHI"),"TERPENUHI","TIDAK TERPENUHI")</f>
        <v>TIDAK TERPENUHI</v>
      </c>
      <c r="L10" s="649"/>
      <c r="M10" s="649"/>
      <c r="N10" s="649"/>
      <c r="O10"/>
    </row>
    <row r="11" spans="1:16" ht="14.65" customHeight="1">
      <c r="A11"/>
      <c r="B11" s="248"/>
      <c r="C11" s="244"/>
      <c r="D11" s="244"/>
      <c r="E11" s="245"/>
      <c r="F11"/>
      <c r="G11"/>
      <c r="H11"/>
      <c r="I11"/>
      <c r="J11"/>
      <c r="K11"/>
      <c r="L11"/>
      <c r="M11"/>
      <c r="N11"/>
      <c r="O11"/>
    </row>
    <row r="12" spans="1:16" s="250" customFormat="1" ht="39" customHeight="1">
      <c r="A12" s="249" t="s">
        <v>956</v>
      </c>
      <c r="B12" s="249" t="s">
        <v>956</v>
      </c>
      <c r="C12" s="249" t="s">
        <v>957</v>
      </c>
      <c r="D12" s="249" t="s">
        <v>411</v>
      </c>
      <c r="E12" s="249" t="s">
        <v>410</v>
      </c>
      <c r="G12" s="249" t="s">
        <v>958</v>
      </c>
      <c r="H12" s="249" t="s">
        <v>959</v>
      </c>
      <c r="I12" s="643" t="s">
        <v>960</v>
      </c>
      <c r="J12" s="644"/>
      <c r="K12" s="643" t="s">
        <v>961</v>
      </c>
      <c r="L12" s="644"/>
      <c r="M12" s="645" t="s">
        <v>962</v>
      </c>
      <c r="N12" s="645"/>
    </row>
    <row r="13" spans="1:16" s="254" customFormat="1" ht="36">
      <c r="A13" s="251">
        <v>1</v>
      </c>
      <c r="B13" s="251">
        <f>'[1]Kertas Kerja'!A7</f>
        <v>1</v>
      </c>
      <c r="C13" s="252" t="s">
        <v>963</v>
      </c>
      <c r="D13" s="253">
        <f>'Kertas Kerja'!H7</f>
        <v>0</v>
      </c>
      <c r="E13" s="277">
        <f>'Kertas Kerja'!E13</f>
        <v>0</v>
      </c>
      <c r="F13" s="278"/>
      <c r="G13" s="277">
        <v>1</v>
      </c>
      <c r="H13" s="277">
        <f>E13*G13</f>
        <v>0</v>
      </c>
      <c r="I13" s="253"/>
      <c r="J13" s="253"/>
      <c r="K13" s="253"/>
      <c r="L13" s="253"/>
      <c r="M13" s="253"/>
      <c r="N13" s="253"/>
    </row>
    <row r="14" spans="1:16" s="254" customFormat="1" ht="60">
      <c r="A14" s="251">
        <v>2</v>
      </c>
      <c r="B14" s="251">
        <f>'[1]Kertas Kerja'!A15</f>
        <v>2</v>
      </c>
      <c r="C14" s="252" t="s">
        <v>964</v>
      </c>
      <c r="D14" s="253">
        <f>'Kertas Kerja'!H15</f>
        <v>0</v>
      </c>
      <c r="E14" s="277">
        <f>'Kertas Kerja'!E21</f>
        <v>0</v>
      </c>
      <c r="F14" s="278"/>
      <c r="G14" s="277">
        <v>1</v>
      </c>
      <c r="H14" s="277">
        <f t="shared" ref="H14:H76" si="0">E14*G14</f>
        <v>0</v>
      </c>
      <c r="I14" s="253"/>
      <c r="J14" s="253"/>
      <c r="K14" s="253"/>
      <c r="L14" s="253"/>
      <c r="M14" s="253"/>
      <c r="N14" s="253"/>
    </row>
    <row r="15" spans="1:16" s="254" customFormat="1" ht="72">
      <c r="A15" s="251">
        <v>3</v>
      </c>
      <c r="B15" s="251">
        <f>'[1]Kertas Kerja'!A23</f>
        <v>3</v>
      </c>
      <c r="C15" s="255" t="s">
        <v>965</v>
      </c>
      <c r="D15" s="253">
        <f>'Kertas Kerja'!H23</f>
        <v>0</v>
      </c>
      <c r="E15" s="277">
        <f>'Kertas Kerja'!E29</f>
        <v>0</v>
      </c>
      <c r="F15" s="278"/>
      <c r="G15" s="277">
        <v>0.51111111111110996</v>
      </c>
      <c r="H15" s="277">
        <f t="shared" si="0"/>
        <v>0</v>
      </c>
      <c r="I15" s="253"/>
      <c r="J15" s="253"/>
      <c r="K15" s="253"/>
      <c r="L15" s="253"/>
      <c r="M15" s="253"/>
      <c r="N15" s="253"/>
    </row>
    <row r="16" spans="1:16" s="254" customFormat="1" ht="24">
      <c r="A16" s="251">
        <v>4</v>
      </c>
      <c r="B16" s="251">
        <f>'[1]Kertas Kerja'!A31</f>
        <v>4</v>
      </c>
      <c r="C16" s="255" t="s">
        <v>432</v>
      </c>
      <c r="D16" s="253">
        <f>'Kertas Kerja'!H31</f>
        <v>0</v>
      </c>
      <c r="E16" s="277">
        <f>'Kertas Kerja'!E37</f>
        <v>0</v>
      </c>
      <c r="F16" s="278"/>
      <c r="G16" s="277">
        <v>1.0222222222221999</v>
      </c>
      <c r="H16" s="277">
        <f t="shared" si="0"/>
        <v>0</v>
      </c>
      <c r="I16" s="253"/>
      <c r="J16" s="253"/>
      <c r="K16" s="253"/>
      <c r="L16" s="253"/>
      <c r="M16" s="253"/>
      <c r="N16" s="253"/>
    </row>
    <row r="17" spans="1:14" s="254" customFormat="1" ht="24">
      <c r="A17" s="251">
        <v>5</v>
      </c>
      <c r="B17" s="251">
        <f>'[1]Kertas Kerja'!A39</f>
        <v>5</v>
      </c>
      <c r="C17" s="256" t="s">
        <v>438</v>
      </c>
      <c r="D17" s="253">
        <f>'Kertas Kerja'!H39</f>
        <v>0</v>
      </c>
      <c r="E17" s="277">
        <f>'Kertas Kerja'!E45</f>
        <v>0</v>
      </c>
      <c r="F17" s="278"/>
      <c r="G17" s="277">
        <v>1.5333333333332999</v>
      </c>
      <c r="H17" s="277">
        <f t="shared" si="0"/>
        <v>0</v>
      </c>
      <c r="I17" s="253"/>
      <c r="J17" s="253"/>
      <c r="K17" s="253"/>
      <c r="L17" s="253"/>
      <c r="M17" s="253"/>
      <c r="N17" s="253"/>
    </row>
    <row r="18" spans="1:14" s="254" customFormat="1" ht="84">
      <c r="A18" s="251">
        <v>6</v>
      </c>
      <c r="B18" s="251">
        <f>'[1]Kertas Kerja'!A47</f>
        <v>6</v>
      </c>
      <c r="C18" s="256" t="s">
        <v>966</v>
      </c>
      <c r="D18" s="253">
        <f>'Kertas Kerja'!H47</f>
        <v>0</v>
      </c>
      <c r="E18" s="277">
        <f>'Kertas Kerja'!E59</f>
        <v>0</v>
      </c>
      <c r="F18" s="278"/>
      <c r="G18" s="277">
        <v>0.34074074074074001</v>
      </c>
      <c r="H18" s="277">
        <f t="shared" si="0"/>
        <v>0</v>
      </c>
      <c r="I18" s="253"/>
      <c r="J18" s="253"/>
      <c r="K18" s="253"/>
      <c r="L18" s="253"/>
      <c r="M18" s="253"/>
      <c r="N18" s="253"/>
    </row>
    <row r="19" spans="1:14" s="254" customFormat="1" ht="60">
      <c r="A19" s="251">
        <v>7</v>
      </c>
      <c r="B19" s="251">
        <f>'[1]Kertas Kerja'!A61</f>
        <v>7</v>
      </c>
      <c r="C19" s="256" t="s">
        <v>967</v>
      </c>
      <c r="D19" s="253">
        <f>'Kertas Kerja'!H61</f>
        <v>0</v>
      </c>
      <c r="E19" s="277">
        <f>'Kertas Kerja'!E73</f>
        <v>0</v>
      </c>
      <c r="F19" s="278"/>
      <c r="G19" s="277">
        <v>0.34074074074074001</v>
      </c>
      <c r="H19" s="277">
        <f t="shared" si="0"/>
        <v>0</v>
      </c>
      <c r="I19" s="253"/>
      <c r="J19" s="253"/>
      <c r="K19" s="253"/>
      <c r="L19" s="253"/>
      <c r="M19" s="253"/>
      <c r="N19" s="253"/>
    </row>
    <row r="20" spans="1:14" s="254" customFormat="1" ht="96">
      <c r="A20" s="251">
        <v>8</v>
      </c>
      <c r="B20" s="251">
        <f>'[1]Kertas Kerja'!A75</f>
        <v>8</v>
      </c>
      <c r="C20" s="256" t="s">
        <v>968</v>
      </c>
      <c r="D20" s="253">
        <f>'Kertas Kerja'!H75</f>
        <v>0</v>
      </c>
      <c r="E20" s="277">
        <f>'Kertas Kerja'!E81</f>
        <v>0</v>
      </c>
      <c r="F20" s="278"/>
      <c r="G20" s="277">
        <v>0.68148148148148002</v>
      </c>
      <c r="H20" s="277">
        <f t="shared" si="0"/>
        <v>0</v>
      </c>
      <c r="I20" s="256"/>
      <c r="J20" s="256"/>
      <c r="K20" s="256"/>
      <c r="L20" s="256"/>
      <c r="M20" s="256"/>
      <c r="N20" s="256"/>
    </row>
    <row r="21" spans="1:14" s="254" customFormat="1" ht="60">
      <c r="A21" s="251">
        <v>9</v>
      </c>
      <c r="B21" s="284">
        <f>'[1]Kertas Kerja'!A83</f>
        <v>9</v>
      </c>
      <c r="C21" s="256" t="s">
        <v>969</v>
      </c>
      <c r="D21" s="253">
        <f>'Kertas Kerja'!H83</f>
        <v>0</v>
      </c>
      <c r="E21" s="277">
        <f>'Kertas Kerja'!E108</f>
        <v>0</v>
      </c>
      <c r="F21" s="278"/>
      <c r="G21" s="277">
        <v>0.34074074074074001</v>
      </c>
      <c r="H21" s="277">
        <f t="shared" si="0"/>
        <v>0</v>
      </c>
      <c r="I21" s="256"/>
      <c r="J21" s="256"/>
      <c r="K21" s="256"/>
      <c r="L21" s="256"/>
      <c r="M21" s="256"/>
      <c r="N21" s="256"/>
    </row>
    <row r="22" spans="1:14" s="254" customFormat="1" ht="36">
      <c r="A22" s="251">
        <v>10</v>
      </c>
      <c r="B22" s="251">
        <f>'[1]Kertas Kerja'!A110</f>
        <v>10</v>
      </c>
      <c r="C22" s="256" t="s">
        <v>970</v>
      </c>
      <c r="D22" s="253">
        <f>'Kertas Kerja'!H110</f>
        <v>0</v>
      </c>
      <c r="E22" s="277">
        <f>'Kertas Kerja'!E116</f>
        <v>0</v>
      </c>
      <c r="F22" s="278"/>
      <c r="G22" s="277">
        <v>0.68148148148148002</v>
      </c>
      <c r="H22" s="277">
        <f t="shared" si="0"/>
        <v>0</v>
      </c>
      <c r="I22" s="256"/>
      <c r="J22" s="256"/>
      <c r="K22" s="256"/>
      <c r="L22" s="256"/>
      <c r="M22" s="256"/>
      <c r="N22" s="256"/>
    </row>
    <row r="23" spans="1:14" s="254" customFormat="1" ht="84">
      <c r="A23" s="251">
        <v>11</v>
      </c>
      <c r="B23" s="251">
        <f>'[1]Kertas Kerja'!A118</f>
        <v>11</v>
      </c>
      <c r="C23" s="256" t="s">
        <v>971</v>
      </c>
      <c r="D23" s="253">
        <f>'Kertas Kerja'!H118</f>
        <v>0</v>
      </c>
      <c r="E23" s="277">
        <f>'Kertas Kerja'!E124</f>
        <v>0</v>
      </c>
      <c r="F23" s="278"/>
      <c r="G23" s="277">
        <v>1.0222222222221999</v>
      </c>
      <c r="H23" s="277">
        <f t="shared" si="0"/>
        <v>0</v>
      </c>
      <c r="I23" s="256"/>
      <c r="J23" s="256"/>
      <c r="K23" s="256"/>
      <c r="L23" s="256"/>
      <c r="M23" s="256"/>
      <c r="N23" s="256"/>
    </row>
    <row r="24" spans="1:14" s="254" customFormat="1" ht="96">
      <c r="A24" s="251">
        <v>12</v>
      </c>
      <c r="B24" s="251">
        <f>'[1]Kertas Kerja'!A126</f>
        <v>12</v>
      </c>
      <c r="C24" s="256" t="s">
        <v>972</v>
      </c>
      <c r="D24" s="253">
        <f>'Kertas Kerja'!H126</f>
        <v>0</v>
      </c>
      <c r="E24" s="277">
        <f>'Kertas Kerja'!E132</f>
        <v>0</v>
      </c>
      <c r="F24" s="278"/>
      <c r="G24" s="277">
        <v>1.362962962963</v>
      </c>
      <c r="H24" s="277">
        <f t="shared" si="0"/>
        <v>0</v>
      </c>
      <c r="I24" s="256" t="s">
        <v>973</v>
      </c>
      <c r="J24" s="256" t="str">
        <f>IF(E24&gt;=2," TERPENUHI","TIDAK TERPENUHI")</f>
        <v>TIDAK TERPENUHI</v>
      </c>
      <c r="K24" s="256"/>
      <c r="L24" s="256"/>
      <c r="M24" s="256"/>
      <c r="N24" s="256"/>
    </row>
    <row r="25" spans="1:14" s="254" customFormat="1" ht="132">
      <c r="A25" s="251">
        <v>13</v>
      </c>
      <c r="B25" s="251">
        <f>'[1]Kertas Kerja'!A134</f>
        <v>13</v>
      </c>
      <c r="C25" s="256" t="s">
        <v>974</v>
      </c>
      <c r="D25" s="253">
        <f>'Kertas Kerja'!H134</f>
        <v>0</v>
      </c>
      <c r="E25" s="277">
        <f>'Kertas Kerja'!E140</f>
        <v>0</v>
      </c>
      <c r="F25" s="278"/>
      <c r="G25" s="277">
        <v>1.362962962963</v>
      </c>
      <c r="H25" s="277">
        <f t="shared" si="0"/>
        <v>0</v>
      </c>
      <c r="I25" s="256"/>
      <c r="J25" s="256"/>
      <c r="K25" s="256"/>
      <c r="L25" s="256"/>
      <c r="M25" s="256"/>
      <c r="N25" s="256"/>
    </row>
    <row r="26" spans="1:14" s="254" customFormat="1" ht="72">
      <c r="A26" s="251">
        <v>14</v>
      </c>
      <c r="B26" s="284">
        <f>'[1]Kertas Kerja'!A142</f>
        <v>14</v>
      </c>
      <c r="C26" s="256" t="s">
        <v>975</v>
      </c>
      <c r="D26" s="253">
        <f>'Kertas Kerja'!H142</f>
        <v>0</v>
      </c>
      <c r="E26" s="277">
        <f>'Kertas Kerja'!E160</f>
        <v>0</v>
      </c>
      <c r="F26" s="278"/>
      <c r="G26" s="277">
        <v>4.5999999999999996</v>
      </c>
      <c r="H26" s="277">
        <f t="shared" si="0"/>
        <v>0</v>
      </c>
      <c r="I26" s="256"/>
      <c r="J26" s="256"/>
      <c r="K26" s="256"/>
      <c r="L26" s="256"/>
      <c r="M26" s="256"/>
      <c r="N26" s="256"/>
    </row>
    <row r="27" spans="1:14" s="254" customFormat="1" ht="60">
      <c r="A27" s="251">
        <v>15</v>
      </c>
      <c r="B27" s="284">
        <f>'[1]Kertas Kerja'!A162</f>
        <v>15</v>
      </c>
      <c r="C27" s="256" t="s">
        <v>976</v>
      </c>
      <c r="D27" s="253">
        <f>'Kertas Kerja'!H162</f>
        <v>0</v>
      </c>
      <c r="E27" s="277">
        <f>'Kertas Kerja'!E175</f>
        <v>3.3333333333333335</v>
      </c>
      <c r="F27" s="278"/>
      <c r="G27" s="277">
        <v>3.0666666666667002</v>
      </c>
      <c r="H27" s="277">
        <f t="shared" si="0"/>
        <v>10.222222222222335</v>
      </c>
      <c r="I27" s="256"/>
      <c r="J27" s="256"/>
      <c r="K27" s="256"/>
      <c r="L27" s="256"/>
      <c r="M27" s="256"/>
      <c r="N27" s="256"/>
    </row>
    <row r="28" spans="1:14" s="254" customFormat="1" ht="60">
      <c r="A28" s="251">
        <v>16</v>
      </c>
      <c r="B28" s="251">
        <f>'[1]Kertas Kerja'!A177</f>
        <v>16</v>
      </c>
      <c r="C28" s="256" t="s">
        <v>977</v>
      </c>
      <c r="D28" s="253">
        <f>'Kertas Kerja'!H177</f>
        <v>0</v>
      </c>
      <c r="E28" s="277">
        <f>'Kertas Kerja'!E189</f>
        <v>0</v>
      </c>
      <c r="F28" s="278"/>
      <c r="G28" s="277">
        <v>1.5333333333332999</v>
      </c>
      <c r="H28" s="277">
        <f t="shared" si="0"/>
        <v>0</v>
      </c>
      <c r="I28" s="256"/>
      <c r="J28" s="256"/>
      <c r="K28" s="256"/>
      <c r="L28" s="256"/>
      <c r="M28" s="256"/>
      <c r="N28" s="256"/>
    </row>
    <row r="29" spans="1:14" s="254" customFormat="1" ht="60">
      <c r="A29" s="251">
        <v>17</v>
      </c>
      <c r="B29" s="284">
        <f>'[1]Kertas Kerja'!A191</f>
        <v>17</v>
      </c>
      <c r="C29" s="256" t="s">
        <v>978</v>
      </c>
      <c r="D29" s="253">
        <f>'Kertas Kerja'!H191</f>
        <v>0</v>
      </c>
      <c r="E29" s="277">
        <f>'Kertas Kerja'!E195</f>
        <v>0</v>
      </c>
      <c r="F29" s="278"/>
      <c r="G29" s="277">
        <v>0.74343434343434001</v>
      </c>
      <c r="H29" s="277">
        <f t="shared" si="0"/>
        <v>0</v>
      </c>
      <c r="I29" s="256" t="s">
        <v>973</v>
      </c>
      <c r="J29" s="256" t="str">
        <f>IF(E29&gt;=2," TERPENUHI","TIDAK TERPENUHI")</f>
        <v>TIDAK TERPENUHI</v>
      </c>
      <c r="K29" s="256"/>
      <c r="L29" s="256"/>
      <c r="M29" s="256"/>
      <c r="N29" s="256"/>
    </row>
    <row r="30" spans="1:14" s="254" customFormat="1" ht="38.25">
      <c r="A30" s="251">
        <v>18</v>
      </c>
      <c r="B30" s="284">
        <f>'[1]Kertas Kerja'!A197</f>
        <v>18</v>
      </c>
      <c r="C30" s="256" t="s">
        <v>557</v>
      </c>
      <c r="D30" s="253">
        <f>'Kertas Kerja'!H197</f>
        <v>0</v>
      </c>
      <c r="E30" s="277">
        <f>'Kertas Kerja'!E202</f>
        <v>2</v>
      </c>
      <c r="F30" s="278"/>
      <c r="G30" s="277">
        <v>0.99124579124579004</v>
      </c>
      <c r="H30" s="277">
        <f t="shared" si="0"/>
        <v>1.9824915824915801</v>
      </c>
      <c r="I30" s="256"/>
      <c r="J30" s="256"/>
      <c r="K30" s="256" t="s">
        <v>979</v>
      </c>
      <c r="L30" s="256" t="str">
        <f>IF(E30&gt;=3.5," TERPENUHI","TIDAK TERPENUHI")</f>
        <v>TIDAK TERPENUHI</v>
      </c>
      <c r="M30" s="256" t="s">
        <v>980</v>
      </c>
      <c r="N30" s="256" t="str">
        <f>IF(E30&gt;=3," TERPENUHI","TIDAK TERPENUHI")</f>
        <v>TIDAK TERPENUHI</v>
      </c>
    </row>
    <row r="31" spans="1:14" s="254" customFormat="1" ht="12">
      <c r="A31" s="251">
        <v>19</v>
      </c>
      <c r="B31" s="251"/>
      <c r="C31" s="257"/>
      <c r="D31" s="253">
        <f>'Kertas Kerja'!H204</f>
        <v>0</v>
      </c>
      <c r="E31" s="277">
        <f>'Kertas Kerja'!E209</f>
        <v>0</v>
      </c>
      <c r="F31" s="278"/>
      <c r="G31" s="277">
        <v>0</v>
      </c>
      <c r="H31" s="277">
        <f t="shared" si="0"/>
        <v>0</v>
      </c>
      <c r="I31" s="256"/>
      <c r="J31" s="256"/>
      <c r="K31" s="256"/>
      <c r="L31" s="256"/>
      <c r="M31" s="256"/>
      <c r="N31" s="256"/>
    </row>
    <row r="32" spans="1:14" s="254" customFormat="1" ht="38.25">
      <c r="A32" s="251">
        <v>20</v>
      </c>
      <c r="B32" s="284">
        <f>'[1]Kertas Kerja'!A211</f>
        <v>19</v>
      </c>
      <c r="C32" s="256" t="s">
        <v>561</v>
      </c>
      <c r="D32" s="253">
        <f>'Kertas Kerja'!H211</f>
        <v>0</v>
      </c>
      <c r="E32" s="277">
        <f>'Kertas Kerja'!E218</f>
        <v>2</v>
      </c>
      <c r="F32" s="278"/>
      <c r="G32" s="277">
        <v>0.49562289562290002</v>
      </c>
      <c r="H32" s="277">
        <f t="shared" si="0"/>
        <v>0.99124579124580003</v>
      </c>
      <c r="I32" s="256"/>
      <c r="J32" s="256"/>
      <c r="K32" s="256" t="s">
        <v>979</v>
      </c>
      <c r="L32" s="256" t="str">
        <f>IF(E32&gt;=3.5," TERPENUHI","TIDAK TERPENUHI")</f>
        <v>TIDAK TERPENUHI</v>
      </c>
      <c r="M32" s="256" t="s">
        <v>980</v>
      </c>
      <c r="N32" s="256" t="str">
        <f>IF(E32&gt;=3," TERPENUHI","TIDAK TERPENUHI")</f>
        <v>TIDAK TERPENUHI</v>
      </c>
    </row>
    <row r="33" spans="1:14" s="254" customFormat="1" ht="36">
      <c r="A33" s="251">
        <v>21</v>
      </c>
      <c r="B33" s="284">
        <f>'[1]Kertas Kerja'!A220</f>
        <v>20</v>
      </c>
      <c r="C33" s="256" t="s">
        <v>981</v>
      </c>
      <c r="D33" s="253">
        <f>'Kertas Kerja'!H220</f>
        <v>0</v>
      </c>
      <c r="E33" s="277">
        <f>'Kertas Kerja'!E239</f>
        <v>0</v>
      </c>
      <c r="F33" s="278"/>
      <c r="G33" s="277">
        <v>0.49562289562290002</v>
      </c>
      <c r="H33" s="277">
        <f t="shared" si="0"/>
        <v>0</v>
      </c>
      <c r="I33" s="256"/>
      <c r="J33" s="256"/>
      <c r="K33" s="256"/>
      <c r="L33" s="256"/>
      <c r="M33" s="256"/>
      <c r="N33" s="256"/>
    </row>
    <row r="34" spans="1:14" s="254" customFormat="1" ht="24">
      <c r="A34" s="251">
        <v>22</v>
      </c>
      <c r="B34" s="284">
        <f>'[1]Kertas Kerja'!A241</f>
        <v>21</v>
      </c>
      <c r="C34" s="256" t="s">
        <v>579</v>
      </c>
      <c r="D34" s="253">
        <f>'Kertas Kerja'!H241</f>
        <v>0</v>
      </c>
      <c r="E34" s="277" t="e">
        <f>'Kertas Kerja'!E247</f>
        <v>#DIV/0!</v>
      </c>
      <c r="F34" s="278"/>
      <c r="G34" s="277">
        <v>0.99124579124579004</v>
      </c>
      <c r="H34" s="277" t="e">
        <f t="shared" si="0"/>
        <v>#DIV/0!</v>
      </c>
      <c r="I34" s="256"/>
      <c r="J34" s="256"/>
      <c r="K34" s="256"/>
      <c r="L34" s="256"/>
      <c r="M34" s="256"/>
      <c r="N34" s="256"/>
    </row>
    <row r="35" spans="1:14" s="254" customFormat="1" ht="24">
      <c r="A35" s="251">
        <v>23</v>
      </c>
      <c r="B35" s="284">
        <f>'[1]Kertas Kerja'!A249</f>
        <v>22</v>
      </c>
      <c r="C35" s="256" t="s">
        <v>583</v>
      </c>
      <c r="D35" s="253">
        <f>'Kertas Kerja'!H249</f>
        <v>0</v>
      </c>
      <c r="E35" s="277">
        <f>'Kertas Kerja'!E257</f>
        <v>0</v>
      </c>
      <c r="F35" s="278"/>
      <c r="G35" s="277">
        <v>0.24781144781145001</v>
      </c>
      <c r="H35" s="277">
        <f t="shared" si="0"/>
        <v>0</v>
      </c>
      <c r="I35" s="256"/>
      <c r="J35" s="256"/>
      <c r="K35" s="256"/>
      <c r="L35" s="256"/>
      <c r="M35" s="256"/>
      <c r="N35" s="256"/>
    </row>
    <row r="36" spans="1:14" s="254" customFormat="1" ht="24">
      <c r="A36" s="251">
        <v>24</v>
      </c>
      <c r="B36" s="284">
        <f>'[1]Kertas Kerja'!A259</f>
        <v>23</v>
      </c>
      <c r="C36" s="256" t="s">
        <v>588</v>
      </c>
      <c r="D36" s="253">
        <f>'Kertas Kerja'!H259</f>
        <v>0</v>
      </c>
      <c r="E36" s="277">
        <f>'Kertas Kerja'!E265</f>
        <v>4</v>
      </c>
      <c r="F36" s="278"/>
      <c r="G36" s="277">
        <v>0.49562289562290002</v>
      </c>
      <c r="H36" s="277">
        <f t="shared" si="0"/>
        <v>1.9824915824916001</v>
      </c>
      <c r="I36" s="256"/>
      <c r="J36" s="256"/>
      <c r="K36" s="256"/>
      <c r="L36" s="256"/>
      <c r="M36" s="256"/>
      <c r="N36" s="256"/>
    </row>
    <row r="37" spans="1:14" s="254" customFormat="1" ht="12">
      <c r="A37" s="251">
        <v>25</v>
      </c>
      <c r="B37" s="251"/>
      <c r="C37" s="257"/>
      <c r="D37" s="253">
        <f>'Kertas Kerja'!H267</f>
        <v>0</v>
      </c>
      <c r="E37" s="277">
        <f>'Kertas Kerja'!E272</f>
        <v>0</v>
      </c>
      <c r="F37" s="278"/>
      <c r="G37" s="277">
        <v>0</v>
      </c>
      <c r="H37" s="277">
        <f t="shared" si="0"/>
        <v>0</v>
      </c>
      <c r="I37" s="256"/>
      <c r="J37" s="256"/>
      <c r="K37" s="256"/>
      <c r="L37" s="256"/>
      <c r="M37" s="256"/>
      <c r="N37" s="256"/>
    </row>
    <row r="38" spans="1:14" s="254" customFormat="1" ht="36">
      <c r="A38" s="251">
        <v>26</v>
      </c>
      <c r="B38" s="284">
        <f>'[1]Kertas Kerja'!A274</f>
        <v>24</v>
      </c>
      <c r="C38" s="256" t="s">
        <v>982</v>
      </c>
      <c r="D38" s="253">
        <f>'Kertas Kerja'!H274</f>
        <v>0</v>
      </c>
      <c r="E38" s="277">
        <f>'Kertas Kerja'!E279</f>
        <v>2</v>
      </c>
      <c r="F38" s="278"/>
      <c r="G38" s="277">
        <v>0.81101928374655996</v>
      </c>
      <c r="H38" s="277">
        <f t="shared" si="0"/>
        <v>1.6220385674931199</v>
      </c>
      <c r="I38" s="256"/>
      <c r="J38" s="256"/>
      <c r="K38" s="256"/>
      <c r="L38" s="256"/>
      <c r="M38" s="256"/>
      <c r="N38" s="256"/>
    </row>
    <row r="39" spans="1:14" s="254" customFormat="1" ht="36">
      <c r="A39" s="251">
        <v>27</v>
      </c>
      <c r="B39" s="284">
        <f>'[1]Kertas Kerja'!A281</f>
        <v>25</v>
      </c>
      <c r="C39" s="256" t="s">
        <v>595</v>
      </c>
      <c r="D39" s="253">
        <f>'Kertas Kerja'!H281</f>
        <v>0</v>
      </c>
      <c r="E39" s="277">
        <f>'Kertas Kerja'!E297</f>
        <v>0</v>
      </c>
      <c r="F39" s="278"/>
      <c r="G39" s="277">
        <v>0.81101928374655996</v>
      </c>
      <c r="H39" s="277">
        <f t="shared" si="0"/>
        <v>0</v>
      </c>
      <c r="I39" s="256"/>
      <c r="J39" s="256"/>
      <c r="K39" s="256"/>
      <c r="L39" s="256"/>
      <c r="M39" s="256"/>
      <c r="N39" s="256"/>
    </row>
    <row r="40" spans="1:14" s="254" customFormat="1" ht="36">
      <c r="A40" s="251">
        <v>28</v>
      </c>
      <c r="B40" s="284">
        <f>'[1]Kertas Kerja'!A299</f>
        <v>26</v>
      </c>
      <c r="C40" s="256" t="s">
        <v>601</v>
      </c>
      <c r="D40" s="253">
        <f>'Kertas Kerja'!H299</f>
        <v>0</v>
      </c>
      <c r="E40" s="277">
        <f>'Kertas Kerja'!E315</f>
        <v>0</v>
      </c>
      <c r="F40" s="278"/>
      <c r="G40" s="277">
        <v>0.40550964187327998</v>
      </c>
      <c r="H40" s="277">
        <f t="shared" si="0"/>
        <v>0</v>
      </c>
      <c r="I40" s="256"/>
      <c r="J40" s="256"/>
      <c r="K40" s="256"/>
      <c r="L40" s="256"/>
      <c r="M40" s="256"/>
      <c r="N40" s="256"/>
    </row>
    <row r="41" spans="1:14" s="254" customFormat="1" ht="36">
      <c r="A41" s="251">
        <v>29</v>
      </c>
      <c r="B41" s="284">
        <f>'[1]Kertas Kerja'!A317</f>
        <v>27</v>
      </c>
      <c r="C41" s="256" t="s">
        <v>602</v>
      </c>
      <c r="D41" s="253">
        <f>'Kertas Kerja'!H317</f>
        <v>0</v>
      </c>
      <c r="E41" s="277">
        <f>'Kertas Kerja'!E340</f>
        <v>0</v>
      </c>
      <c r="F41" s="278"/>
      <c r="G41" s="277">
        <v>0.81101928374655996</v>
      </c>
      <c r="H41" s="277">
        <f t="shared" si="0"/>
        <v>0</v>
      </c>
      <c r="I41" s="256"/>
      <c r="J41" s="256"/>
      <c r="K41" s="256"/>
      <c r="L41" s="256"/>
      <c r="M41" s="256"/>
      <c r="N41" s="256"/>
    </row>
    <row r="42" spans="1:14" s="254" customFormat="1" ht="24">
      <c r="A42" s="251">
        <v>30</v>
      </c>
      <c r="B42" s="284">
        <f>'[1]Kertas Kerja'!A342</f>
        <v>28</v>
      </c>
      <c r="C42" s="255" t="s">
        <v>616</v>
      </c>
      <c r="D42" s="253">
        <f>'Kertas Kerja'!H342</f>
        <v>0</v>
      </c>
      <c r="E42" s="277">
        <f>'Kertas Kerja'!E347</f>
        <v>2</v>
      </c>
      <c r="F42" s="278"/>
      <c r="G42" s="277">
        <v>0.81101928374655996</v>
      </c>
      <c r="H42" s="277">
        <f t="shared" si="0"/>
        <v>1.6220385674931199</v>
      </c>
      <c r="I42" s="256"/>
      <c r="J42" s="256"/>
      <c r="K42" s="256"/>
      <c r="M42" s="256"/>
      <c r="N42" s="256"/>
    </row>
    <row r="43" spans="1:14" s="254" customFormat="1" ht="12">
      <c r="A43" s="251">
        <v>31</v>
      </c>
      <c r="B43" s="251"/>
      <c r="C43" s="257"/>
      <c r="D43" s="253">
        <f>'Kertas Kerja'!H349</f>
        <v>0</v>
      </c>
      <c r="E43" s="277">
        <f>'Kertas Kerja'!E354</f>
        <v>0</v>
      </c>
      <c r="F43" s="278"/>
      <c r="G43" s="277">
        <v>0</v>
      </c>
      <c r="H43" s="277">
        <f t="shared" si="0"/>
        <v>0</v>
      </c>
      <c r="I43" s="256"/>
      <c r="J43" s="256"/>
      <c r="K43" s="256"/>
      <c r="L43" s="256"/>
      <c r="M43" s="256"/>
      <c r="N43" s="256"/>
    </row>
    <row r="44" spans="1:14" s="254" customFormat="1" ht="24">
      <c r="A44" s="251">
        <v>32</v>
      </c>
      <c r="B44" s="284">
        <f>'[1]Kertas Kerja'!A356</f>
        <v>29</v>
      </c>
      <c r="C44" s="255" t="s">
        <v>619</v>
      </c>
      <c r="D44" s="253">
        <f>'Kertas Kerja'!H356</f>
        <v>0</v>
      </c>
      <c r="E44" s="277">
        <f>'Kertas Kerja'!E364</f>
        <v>2</v>
      </c>
      <c r="F44" s="278"/>
      <c r="G44" s="277">
        <v>0.81101928374655996</v>
      </c>
      <c r="H44" s="277">
        <f t="shared" si="0"/>
        <v>1.6220385674931199</v>
      </c>
      <c r="I44" s="256"/>
      <c r="J44" s="256"/>
      <c r="K44" s="256"/>
      <c r="L44" s="256"/>
      <c r="M44" s="256"/>
      <c r="N44" s="256"/>
    </row>
    <row r="45" spans="1:14" s="254" customFormat="1" ht="24">
      <c r="A45" s="251">
        <v>33</v>
      </c>
      <c r="B45" s="251">
        <f>'[1]Kertas Kerja'!A366</f>
        <v>30</v>
      </c>
      <c r="C45" s="256" t="s">
        <v>983</v>
      </c>
      <c r="D45" s="253">
        <f>'Kertas Kerja'!H366</f>
        <v>0</v>
      </c>
      <c r="E45" s="277">
        <f>'Kertas Kerja'!E373</f>
        <v>0</v>
      </c>
      <c r="F45" s="278"/>
      <c r="G45" s="277">
        <v>2.2303030303029998</v>
      </c>
      <c r="H45" s="277">
        <f t="shared" si="0"/>
        <v>0</v>
      </c>
      <c r="I45" s="256"/>
      <c r="J45" s="256"/>
      <c r="K45" s="256"/>
      <c r="L45" s="256"/>
      <c r="M45" s="256"/>
      <c r="N45" s="256"/>
    </row>
    <row r="46" spans="1:14" s="254" customFormat="1" ht="60">
      <c r="A46" s="251">
        <v>34</v>
      </c>
      <c r="B46" s="251">
        <f>'[1]Kertas Kerja'!A375</f>
        <v>31</v>
      </c>
      <c r="C46" s="256" t="s">
        <v>984</v>
      </c>
      <c r="D46" s="253">
        <f>'Kertas Kerja'!H375</f>
        <v>0</v>
      </c>
      <c r="E46" s="277">
        <f>'Kertas Kerja'!E387</f>
        <v>0</v>
      </c>
      <c r="F46" s="278"/>
      <c r="G46" s="277">
        <v>1.1151515151514999</v>
      </c>
      <c r="H46" s="277">
        <f t="shared" si="0"/>
        <v>0</v>
      </c>
      <c r="I46" s="256"/>
      <c r="J46" s="256"/>
      <c r="K46" s="256"/>
      <c r="L46" s="256"/>
      <c r="M46" s="256"/>
      <c r="N46" s="256"/>
    </row>
    <row r="47" spans="1:14" s="254" customFormat="1" ht="60">
      <c r="A47" s="251">
        <v>35</v>
      </c>
      <c r="B47" s="251">
        <f>'[1]Kertas Kerja'!A389</f>
        <v>32</v>
      </c>
      <c r="C47" s="256" t="s">
        <v>985</v>
      </c>
      <c r="D47" s="253">
        <f>'Kertas Kerja'!H389</f>
        <v>0</v>
      </c>
      <c r="E47" s="277">
        <f>'Kertas Kerja'!E394</f>
        <v>0</v>
      </c>
      <c r="F47" s="278"/>
      <c r="G47" s="277">
        <v>0.76666666666667005</v>
      </c>
      <c r="H47" s="277">
        <f t="shared" si="0"/>
        <v>0</v>
      </c>
      <c r="I47" s="256"/>
      <c r="J47" s="256"/>
      <c r="K47" s="256"/>
      <c r="L47" s="256"/>
      <c r="M47" s="256"/>
      <c r="N47" s="256"/>
    </row>
    <row r="48" spans="1:14" s="254" customFormat="1" ht="24">
      <c r="A48" s="251">
        <v>36</v>
      </c>
      <c r="B48" s="284">
        <f>'[1]Kertas Kerja'!A396</f>
        <v>33</v>
      </c>
      <c r="C48" s="256" t="s">
        <v>643</v>
      </c>
      <c r="D48" s="253">
        <f>'Kertas Kerja'!H396</f>
        <v>0</v>
      </c>
      <c r="E48" s="277">
        <f>'Kertas Kerja'!E401</f>
        <v>0</v>
      </c>
      <c r="F48" s="278"/>
      <c r="G48" s="277">
        <v>0.76666666666667005</v>
      </c>
      <c r="H48" s="277">
        <f t="shared" si="0"/>
        <v>0</v>
      </c>
      <c r="I48" s="256"/>
      <c r="J48" s="256"/>
      <c r="K48" s="256"/>
      <c r="L48" s="256"/>
      <c r="M48" s="256"/>
      <c r="N48" s="256"/>
    </row>
    <row r="49" spans="1:14" s="254" customFormat="1" ht="24">
      <c r="A49" s="251">
        <v>37</v>
      </c>
      <c r="B49" s="284">
        <f>'[1]Kertas Kerja'!A403</f>
        <v>34</v>
      </c>
      <c r="C49" s="256" t="s">
        <v>644</v>
      </c>
      <c r="D49" s="253">
        <f>'Kertas Kerja'!H403</f>
        <v>0</v>
      </c>
      <c r="E49" s="277">
        <f>'Kertas Kerja'!E408</f>
        <v>0</v>
      </c>
      <c r="F49" s="278"/>
      <c r="G49" s="277">
        <v>0.38333333333332997</v>
      </c>
      <c r="H49" s="277">
        <f t="shared" si="0"/>
        <v>0</v>
      </c>
      <c r="I49" s="256"/>
      <c r="J49" s="256"/>
      <c r="K49" s="256"/>
      <c r="L49" s="256"/>
      <c r="M49" s="256"/>
      <c r="N49" s="256"/>
    </row>
    <row r="50" spans="1:14" s="254" customFormat="1" ht="24">
      <c r="A50" s="251">
        <v>38</v>
      </c>
      <c r="B50" s="251">
        <f>'[1]Kertas Kerja'!A410</f>
        <v>35</v>
      </c>
      <c r="C50" s="256" t="s">
        <v>986</v>
      </c>
      <c r="D50" s="253">
        <f>'Kertas Kerja'!H410</f>
        <v>0</v>
      </c>
      <c r="E50" s="277">
        <f>'Kertas Kerja'!E417</f>
        <v>0</v>
      </c>
      <c r="F50" s="278"/>
      <c r="G50" s="277">
        <v>0.38333333333332997</v>
      </c>
      <c r="H50" s="277">
        <f t="shared" si="0"/>
        <v>0</v>
      </c>
      <c r="I50" s="256"/>
      <c r="J50" s="256"/>
      <c r="K50" s="256"/>
      <c r="L50" s="256"/>
      <c r="M50" s="256"/>
      <c r="N50" s="256"/>
    </row>
    <row r="51" spans="1:14" s="254" customFormat="1" ht="12">
      <c r="A51" s="251">
        <v>39</v>
      </c>
      <c r="B51" s="251">
        <f>'[1]Kertas Kerja'!A419</f>
        <v>36</v>
      </c>
      <c r="C51" s="256" t="s">
        <v>652</v>
      </c>
      <c r="D51" s="253">
        <f>'Kertas Kerja'!H419</f>
        <v>0</v>
      </c>
      <c r="E51" s="277">
        <f>'Kertas Kerja'!E425</f>
        <v>0</v>
      </c>
      <c r="F51" s="278"/>
      <c r="G51" s="277">
        <v>0.76666666666667005</v>
      </c>
      <c r="H51" s="277">
        <f t="shared" si="0"/>
        <v>0</v>
      </c>
      <c r="I51" s="256"/>
      <c r="J51" s="256"/>
      <c r="K51" s="256"/>
      <c r="L51" s="256"/>
      <c r="M51" s="256"/>
      <c r="N51" s="256"/>
    </row>
    <row r="52" spans="1:14" s="254" customFormat="1" ht="36">
      <c r="A52" s="251">
        <v>40</v>
      </c>
      <c r="B52" s="251">
        <f>'[1]Kertas Kerja'!A427</f>
        <v>37</v>
      </c>
      <c r="C52" s="256" t="s">
        <v>987</v>
      </c>
      <c r="D52" s="253">
        <f>'Kertas Kerja'!H427</f>
        <v>0</v>
      </c>
      <c r="E52" s="277">
        <f>'Kertas Kerja'!E433</f>
        <v>0</v>
      </c>
      <c r="F52" s="278"/>
      <c r="G52" s="277">
        <v>3.0666666666667002</v>
      </c>
      <c r="H52" s="277">
        <f t="shared" si="0"/>
        <v>0</v>
      </c>
      <c r="I52" s="256"/>
      <c r="J52" s="256"/>
      <c r="K52" s="256"/>
      <c r="L52" s="256"/>
      <c r="M52" s="256"/>
      <c r="N52" s="256"/>
    </row>
    <row r="53" spans="1:14" s="254" customFormat="1" ht="96">
      <c r="A53" s="251">
        <v>41</v>
      </c>
      <c r="B53" s="251">
        <f>'[1]Kertas Kerja'!A435</f>
        <v>38</v>
      </c>
      <c r="C53" s="256" t="s">
        <v>988</v>
      </c>
      <c r="D53" s="253">
        <f>'Kertas Kerja'!H435</f>
        <v>0</v>
      </c>
      <c r="E53" s="277">
        <f>'Kertas Kerja'!E453</f>
        <v>0</v>
      </c>
      <c r="F53" s="278"/>
      <c r="G53" s="277">
        <v>2.5090909090908999</v>
      </c>
      <c r="H53" s="277">
        <f t="shared" si="0"/>
        <v>0</v>
      </c>
      <c r="I53" s="256" t="s">
        <v>973</v>
      </c>
      <c r="J53" s="256" t="str">
        <f>IF(E53&gt;=2," TERPENUHI","TIDAK TERPENUHI")</f>
        <v>TIDAK TERPENUHI</v>
      </c>
      <c r="K53" s="256"/>
      <c r="L53" s="256"/>
      <c r="M53" s="256"/>
      <c r="N53" s="256"/>
    </row>
    <row r="54" spans="1:14" s="254" customFormat="1" ht="48">
      <c r="A54" s="251">
        <v>42</v>
      </c>
      <c r="B54" s="251">
        <f>'[1]Kertas Kerja'!A455</f>
        <v>39</v>
      </c>
      <c r="C54" s="256" t="s">
        <v>989</v>
      </c>
      <c r="D54" s="253">
        <f>'Kertas Kerja'!H455</f>
        <v>0</v>
      </c>
      <c r="E54" s="277">
        <f>'Kertas Kerja'!E461</f>
        <v>0</v>
      </c>
      <c r="F54" s="278"/>
      <c r="G54" s="277">
        <v>0.83636363636363997</v>
      </c>
      <c r="H54" s="277">
        <f t="shared" si="0"/>
        <v>0</v>
      </c>
      <c r="I54" s="256"/>
      <c r="J54" s="256"/>
      <c r="K54" s="256"/>
      <c r="L54" s="256"/>
      <c r="M54" s="256"/>
      <c r="N54" s="256"/>
    </row>
    <row r="55" spans="1:14" s="254" customFormat="1" ht="48">
      <c r="A55" s="251">
        <v>43</v>
      </c>
      <c r="B55" s="251">
        <f>'[1]Kertas Kerja'!A463</f>
        <v>40</v>
      </c>
      <c r="C55" s="256" t="s">
        <v>990</v>
      </c>
      <c r="D55" s="253">
        <f>'Kertas Kerja'!H463</f>
        <v>0</v>
      </c>
      <c r="E55" s="277">
        <f>'Kertas Kerja'!E475</f>
        <v>0</v>
      </c>
      <c r="F55" s="278"/>
      <c r="G55" s="277">
        <v>1.6727272727272999</v>
      </c>
      <c r="H55" s="277">
        <f t="shared" si="0"/>
        <v>0</v>
      </c>
      <c r="I55" s="256"/>
      <c r="J55" s="256"/>
      <c r="K55" s="256"/>
      <c r="L55" s="256"/>
      <c r="M55" s="256"/>
      <c r="N55" s="256"/>
    </row>
    <row r="56" spans="1:14" s="254" customFormat="1" ht="228">
      <c r="A56" s="251">
        <v>44</v>
      </c>
      <c r="B56" s="251">
        <f>'[1]Kertas Kerja'!A477</f>
        <v>41</v>
      </c>
      <c r="C56" s="256" t="s">
        <v>991</v>
      </c>
      <c r="D56" s="253">
        <f>'Kertas Kerja'!H477</f>
        <v>0</v>
      </c>
      <c r="E56" s="277">
        <f>'Kertas Kerja'!E507</f>
        <v>0</v>
      </c>
      <c r="F56" s="278"/>
      <c r="G56" s="277">
        <v>1.1151515151514999</v>
      </c>
      <c r="H56" s="277">
        <f t="shared" si="0"/>
        <v>0</v>
      </c>
      <c r="I56" s="256"/>
      <c r="J56" s="256"/>
      <c r="K56" s="256"/>
      <c r="L56" s="256"/>
      <c r="M56" s="256"/>
      <c r="N56" s="256"/>
    </row>
    <row r="57" spans="1:14" s="254" customFormat="1" ht="36">
      <c r="A57" s="251">
        <v>45</v>
      </c>
      <c r="B57" s="251">
        <f>'[1]Kertas Kerja'!A509</f>
        <v>42</v>
      </c>
      <c r="C57" s="256" t="s">
        <v>728</v>
      </c>
      <c r="D57" s="253">
        <f>'Kertas Kerja'!H509</f>
        <v>0</v>
      </c>
      <c r="E57" s="277">
        <f>'Kertas Kerja'!E514</f>
        <v>0</v>
      </c>
      <c r="F57" s="278"/>
      <c r="G57" s="277">
        <v>0.55757575757575994</v>
      </c>
      <c r="H57" s="277">
        <f t="shared" si="0"/>
        <v>0</v>
      </c>
      <c r="I57" s="256"/>
      <c r="J57" s="256"/>
      <c r="K57" s="256"/>
      <c r="L57" s="256"/>
      <c r="M57" s="256"/>
      <c r="N57" s="256"/>
    </row>
    <row r="58" spans="1:14" s="254" customFormat="1" ht="48">
      <c r="A58" s="251">
        <v>46</v>
      </c>
      <c r="B58" s="251">
        <f>'[1]Kertas Kerja'!A516</f>
        <v>43</v>
      </c>
      <c r="C58" s="256" t="s">
        <v>992</v>
      </c>
      <c r="D58" s="253">
        <f>'Kertas Kerja'!H516</f>
        <v>0</v>
      </c>
      <c r="E58" s="279">
        <f>'Kertas Kerja'!E522</f>
        <v>0</v>
      </c>
      <c r="F58" s="280"/>
      <c r="G58" s="277">
        <v>2.5090909090908999</v>
      </c>
      <c r="H58" s="277">
        <f t="shared" si="0"/>
        <v>0</v>
      </c>
      <c r="I58" s="256"/>
      <c r="J58" s="256"/>
      <c r="K58" s="256"/>
      <c r="L58" s="256"/>
      <c r="M58" s="256"/>
      <c r="N58" s="256"/>
    </row>
    <row r="59" spans="1:14" s="254" customFormat="1" ht="240">
      <c r="A59" s="251">
        <v>47</v>
      </c>
      <c r="B59" s="251">
        <f>'[1]Kertas Kerja'!A524</f>
        <v>44</v>
      </c>
      <c r="C59" s="256" t="s">
        <v>993</v>
      </c>
      <c r="D59" s="253">
        <f>'Kertas Kerja'!H524</f>
        <v>0</v>
      </c>
      <c r="E59" s="279">
        <f>'Kertas Kerja'!E554</f>
        <v>0</v>
      </c>
      <c r="F59" s="280"/>
      <c r="G59" s="277">
        <v>1.6727272727272999</v>
      </c>
      <c r="H59" s="277">
        <f t="shared" si="0"/>
        <v>0</v>
      </c>
      <c r="I59" s="256"/>
      <c r="J59" s="256"/>
      <c r="K59" s="256"/>
      <c r="L59" s="256"/>
      <c r="M59" s="256"/>
      <c r="N59" s="256"/>
    </row>
    <row r="60" spans="1:14" s="254" customFormat="1" ht="48">
      <c r="A60" s="251">
        <v>48</v>
      </c>
      <c r="B60" s="284">
        <f>'[1]Kertas Kerja'!A556</f>
        <v>45</v>
      </c>
      <c r="C60" s="256" t="s">
        <v>994</v>
      </c>
      <c r="D60" s="253">
        <f>'Kertas Kerja'!H556</f>
        <v>0</v>
      </c>
      <c r="E60" s="279">
        <f>'Kertas Kerja'!E562</f>
        <v>2</v>
      </c>
      <c r="F60" s="280"/>
      <c r="G60" s="277">
        <v>1.6727272727272999</v>
      </c>
      <c r="H60" s="277">
        <f t="shared" si="0"/>
        <v>3.3454545454545999</v>
      </c>
      <c r="I60" s="256"/>
      <c r="J60" s="256"/>
      <c r="K60" s="256"/>
      <c r="L60" s="256"/>
      <c r="M60" s="256"/>
      <c r="N60" s="256"/>
    </row>
    <row r="61" spans="1:14" s="254" customFormat="1" ht="60">
      <c r="A61" s="251">
        <v>49</v>
      </c>
      <c r="B61" s="251">
        <f>'[1]Kertas Kerja'!A564</f>
        <v>46</v>
      </c>
      <c r="C61" s="256" t="s">
        <v>995</v>
      </c>
      <c r="D61" s="258">
        <f>'Kertas Kerja'!H564</f>
        <v>0</v>
      </c>
      <c r="E61" s="279">
        <f>'Kertas Kerja'!E570</f>
        <v>0</v>
      </c>
      <c r="F61" s="280"/>
      <c r="G61" s="277">
        <v>2.5090909090908999</v>
      </c>
      <c r="H61" s="277">
        <f t="shared" si="0"/>
        <v>0</v>
      </c>
      <c r="I61" s="256"/>
      <c r="J61" s="256"/>
      <c r="K61" s="256"/>
      <c r="L61" s="256"/>
      <c r="M61" s="256"/>
      <c r="N61" s="256"/>
    </row>
    <row r="62" spans="1:14" s="254" customFormat="1" ht="48">
      <c r="A62" s="251">
        <v>50</v>
      </c>
      <c r="B62" s="251">
        <f>'[1]Kertas Kerja'!A572</f>
        <v>47</v>
      </c>
      <c r="C62" s="256" t="s">
        <v>996</v>
      </c>
      <c r="D62" s="258">
        <f>'Kertas Kerja'!H572</f>
        <v>0</v>
      </c>
      <c r="E62" s="279">
        <f>'Kertas Kerja'!E609</f>
        <v>0</v>
      </c>
      <c r="F62" s="280"/>
      <c r="G62" s="277">
        <v>3.3454545454544999</v>
      </c>
      <c r="H62" s="277">
        <f t="shared" si="0"/>
        <v>0</v>
      </c>
      <c r="I62" s="256"/>
      <c r="J62" s="256"/>
      <c r="K62" s="256"/>
      <c r="L62" s="256"/>
      <c r="M62" s="256"/>
      <c r="N62" s="256"/>
    </row>
    <row r="63" spans="1:14" s="254" customFormat="1" ht="120">
      <c r="A63" s="251">
        <v>51</v>
      </c>
      <c r="B63" s="251">
        <f>'[1]Kertas Kerja'!A611</f>
        <v>48</v>
      </c>
      <c r="C63" s="256" t="s">
        <v>997</v>
      </c>
      <c r="D63" s="258">
        <f>'Kertas Kerja'!H611</f>
        <v>0</v>
      </c>
      <c r="E63" s="279">
        <f>'Kertas Kerja'!E617</f>
        <v>0</v>
      </c>
      <c r="F63" s="280"/>
      <c r="G63" s="277">
        <v>1.5333333333332999</v>
      </c>
      <c r="H63" s="277">
        <f t="shared" si="0"/>
        <v>0</v>
      </c>
      <c r="I63" s="256"/>
      <c r="J63" s="256"/>
      <c r="K63" s="256"/>
      <c r="L63" s="256"/>
      <c r="M63" s="256"/>
      <c r="N63" s="256"/>
    </row>
    <row r="64" spans="1:14" s="254" customFormat="1" ht="48">
      <c r="A64" s="251">
        <v>52</v>
      </c>
      <c r="B64" s="284">
        <f>'[1]Kertas Kerja'!A619</f>
        <v>49</v>
      </c>
      <c r="C64" s="256" t="s">
        <v>998</v>
      </c>
      <c r="D64" s="258">
        <f>'Kertas Kerja'!H619</f>
        <v>0</v>
      </c>
      <c r="E64" s="279">
        <f>'Kertas Kerja'!E624</f>
        <v>2</v>
      </c>
      <c r="F64" s="280"/>
      <c r="G64" s="277">
        <v>3.0666666666667002</v>
      </c>
      <c r="H64" s="277">
        <f t="shared" si="0"/>
        <v>6.1333333333334004</v>
      </c>
      <c r="I64" s="256"/>
      <c r="J64" s="256"/>
      <c r="K64" s="256"/>
      <c r="L64" s="256"/>
      <c r="M64" s="256"/>
      <c r="N64" s="256"/>
    </row>
    <row r="65" spans="1:14" s="254" customFormat="1" ht="12">
      <c r="A65" s="251">
        <v>53</v>
      </c>
      <c r="B65" s="251"/>
      <c r="C65" s="257"/>
      <c r="D65" s="258">
        <f>'Kertas Kerja'!H626</f>
        <v>0</v>
      </c>
      <c r="E65" s="279">
        <f>'Kertas Kerja'!E631</f>
        <v>0</v>
      </c>
      <c r="F65" s="280"/>
      <c r="G65" s="277">
        <v>0</v>
      </c>
      <c r="H65" s="277">
        <f t="shared" si="0"/>
        <v>0</v>
      </c>
      <c r="I65" s="256"/>
      <c r="J65" s="256"/>
      <c r="K65" s="256"/>
      <c r="L65" s="256"/>
      <c r="M65" s="256"/>
      <c r="N65" s="256"/>
    </row>
    <row r="66" spans="1:14" s="254" customFormat="1" ht="120">
      <c r="A66" s="251">
        <v>54</v>
      </c>
      <c r="B66" s="251">
        <f>'[1]Kertas Kerja'!A633</f>
        <v>50</v>
      </c>
      <c r="C66" s="256" t="s">
        <v>999</v>
      </c>
      <c r="D66" s="258">
        <f>'Kertas Kerja'!H633</f>
        <v>0</v>
      </c>
      <c r="E66" s="279">
        <f>'Kertas Kerja'!E639</f>
        <v>0</v>
      </c>
      <c r="F66" s="280"/>
      <c r="G66" s="277">
        <v>0.51111111111110996</v>
      </c>
      <c r="H66" s="277">
        <f t="shared" si="0"/>
        <v>0</v>
      </c>
      <c r="I66" s="256"/>
      <c r="J66" s="256"/>
      <c r="K66" s="256"/>
      <c r="L66" s="256"/>
      <c r="M66" s="256"/>
      <c r="N66" s="256"/>
    </row>
    <row r="67" spans="1:14" s="254" customFormat="1" ht="48">
      <c r="A67" s="251">
        <v>55</v>
      </c>
      <c r="B67" s="284">
        <f>'[1]Kertas Kerja'!A641</f>
        <v>51</v>
      </c>
      <c r="C67" s="256" t="s">
        <v>1000</v>
      </c>
      <c r="D67" s="258">
        <f>'Kertas Kerja'!H641</f>
        <v>0</v>
      </c>
      <c r="E67" s="279">
        <f>'Kertas Kerja'!E646</f>
        <v>2</v>
      </c>
      <c r="F67" s="280"/>
      <c r="G67" s="277">
        <v>1.0222222222221999</v>
      </c>
      <c r="H67" s="277">
        <f t="shared" si="0"/>
        <v>2.0444444444443999</v>
      </c>
      <c r="I67" s="256"/>
      <c r="J67" s="256"/>
      <c r="K67" s="256"/>
      <c r="L67" s="256"/>
      <c r="M67" s="256"/>
      <c r="N67" s="256"/>
    </row>
    <row r="68" spans="1:14" s="254" customFormat="1" ht="84">
      <c r="A68" s="251">
        <v>56</v>
      </c>
      <c r="B68" s="251">
        <f>'[1]Kertas Kerja'!A648</f>
        <v>52</v>
      </c>
      <c r="C68" s="256" t="s">
        <v>1001</v>
      </c>
      <c r="D68" s="258">
        <f>'Kertas Kerja'!H648</f>
        <v>0</v>
      </c>
      <c r="E68" s="279">
        <f>'Kertas Kerja'!E654</f>
        <v>0</v>
      </c>
      <c r="F68" s="280"/>
      <c r="G68" s="277">
        <v>1.9166666666667</v>
      </c>
      <c r="H68" s="277">
        <f t="shared" si="0"/>
        <v>0</v>
      </c>
      <c r="I68" s="256"/>
      <c r="J68" s="256"/>
      <c r="K68" s="256"/>
      <c r="L68" s="256"/>
      <c r="M68" s="256"/>
      <c r="N68" s="256"/>
    </row>
    <row r="69" spans="1:14" s="254" customFormat="1" ht="24">
      <c r="A69" s="251">
        <v>57</v>
      </c>
      <c r="B69" s="284">
        <f>'[1]Kertas Kerja'!A656</f>
        <v>53</v>
      </c>
      <c r="C69" s="256" t="s">
        <v>807</v>
      </c>
      <c r="D69" s="258">
        <f>'Kertas Kerja'!H656</f>
        <v>0</v>
      </c>
      <c r="E69" s="279">
        <f>'Kertas Kerja'!E666</f>
        <v>0</v>
      </c>
      <c r="F69" s="280"/>
      <c r="G69" s="277">
        <v>1.9166666666667</v>
      </c>
      <c r="H69" s="277">
        <f t="shared" si="0"/>
        <v>0</v>
      </c>
      <c r="I69" s="256"/>
      <c r="J69" s="256"/>
      <c r="K69" s="256"/>
      <c r="L69" s="256"/>
      <c r="M69" s="256"/>
      <c r="N69" s="256"/>
    </row>
    <row r="70" spans="1:14" s="254" customFormat="1" ht="24">
      <c r="A70" s="251">
        <v>58</v>
      </c>
      <c r="B70" s="284">
        <f>'[1]Kertas Kerja'!A668</f>
        <v>54</v>
      </c>
      <c r="C70" s="256" t="s">
        <v>814</v>
      </c>
      <c r="D70" s="258">
        <f>'Kertas Kerja'!H668</f>
        <v>0</v>
      </c>
      <c r="E70" s="279">
        <f>'Kertas Kerja'!E684</f>
        <v>0</v>
      </c>
      <c r="F70" s="280"/>
      <c r="G70" s="277">
        <v>2.875</v>
      </c>
      <c r="H70" s="277">
        <f t="shared" si="0"/>
        <v>0</v>
      </c>
      <c r="I70" s="256"/>
      <c r="J70" s="256"/>
      <c r="K70" s="256"/>
      <c r="L70" s="256"/>
      <c r="M70" s="256"/>
      <c r="N70" s="256"/>
    </row>
    <row r="71" spans="1:14" s="254" customFormat="1" ht="24">
      <c r="A71" s="251">
        <v>59</v>
      </c>
      <c r="B71" s="284">
        <f>'[1]Kertas Kerja'!A686</f>
        <v>55</v>
      </c>
      <c r="C71" s="256" t="s">
        <v>823</v>
      </c>
      <c r="D71" s="258">
        <f>'Kertas Kerja'!H686</f>
        <v>0</v>
      </c>
      <c r="E71" s="279">
        <f>'Kertas Kerja'!E702</f>
        <v>0</v>
      </c>
      <c r="F71" s="280"/>
      <c r="G71" s="277">
        <v>0.95833333333333004</v>
      </c>
      <c r="H71" s="277">
        <f t="shared" si="0"/>
        <v>0</v>
      </c>
      <c r="I71" s="256"/>
      <c r="J71" s="256"/>
      <c r="K71" s="256"/>
      <c r="L71" s="256"/>
      <c r="M71" s="256"/>
      <c r="N71" s="256"/>
    </row>
    <row r="72" spans="1:14" s="254" customFormat="1" ht="24">
      <c r="A72" s="251">
        <v>60</v>
      </c>
      <c r="B72" s="284">
        <f>'[1]Kertas Kerja'!A704</f>
        <v>56</v>
      </c>
      <c r="C72" s="256" t="s">
        <v>827</v>
      </c>
      <c r="D72" s="253">
        <f>'Kertas Kerja'!H704</f>
        <v>0</v>
      </c>
      <c r="E72" s="277">
        <f>'Kertas Kerja'!E716</f>
        <v>0</v>
      </c>
      <c r="F72" s="280"/>
      <c r="G72" s="277">
        <v>1.9166666666667</v>
      </c>
      <c r="H72" s="277">
        <f t="shared" si="0"/>
        <v>0</v>
      </c>
      <c r="I72" s="256"/>
      <c r="J72" s="256"/>
      <c r="K72" s="256"/>
      <c r="L72" s="256"/>
      <c r="M72" s="256"/>
      <c r="N72" s="256"/>
    </row>
    <row r="73" spans="1:14" s="254" customFormat="1" ht="24">
      <c r="A73" s="251">
        <v>61</v>
      </c>
      <c r="B73" s="284">
        <f>'[1]Kertas Kerja'!A718</f>
        <v>57</v>
      </c>
      <c r="C73" s="256" t="s">
        <v>834</v>
      </c>
      <c r="D73" s="253">
        <f>'Kertas Kerja'!H718</f>
        <v>0</v>
      </c>
      <c r="E73" s="277">
        <f>'Kertas Kerja'!E731</f>
        <v>1</v>
      </c>
      <c r="F73" s="280"/>
      <c r="G73" s="277">
        <v>1.9166666666667</v>
      </c>
      <c r="H73" s="277">
        <f t="shared" si="0"/>
        <v>1.9166666666667</v>
      </c>
      <c r="I73" s="256"/>
      <c r="J73" s="256"/>
      <c r="K73" s="256"/>
      <c r="L73" s="256"/>
      <c r="M73" s="256"/>
      <c r="N73" s="256"/>
    </row>
    <row r="74" spans="1:14" s="254" customFormat="1" ht="24">
      <c r="A74" s="251">
        <v>62</v>
      </c>
      <c r="B74" s="284">
        <f>'[1]Kertas Kerja'!A733</f>
        <v>58</v>
      </c>
      <c r="C74" s="256" t="s">
        <v>844</v>
      </c>
      <c r="D74" s="253">
        <f>'Kertas Kerja'!H733</f>
        <v>0</v>
      </c>
      <c r="E74" s="277">
        <f>'Kertas Kerja'!E743</f>
        <v>0</v>
      </c>
      <c r="F74" s="280"/>
      <c r="G74" s="277">
        <v>1.9166666666667</v>
      </c>
      <c r="H74" s="277">
        <f t="shared" si="0"/>
        <v>0</v>
      </c>
      <c r="I74" s="256"/>
      <c r="J74" s="256"/>
      <c r="K74" s="256"/>
      <c r="L74" s="256"/>
      <c r="M74" s="256"/>
      <c r="N74" s="256"/>
    </row>
    <row r="75" spans="1:14" s="254" customFormat="1" ht="72">
      <c r="A75" s="251">
        <v>63</v>
      </c>
      <c r="B75" s="251">
        <f>'[1]Kertas Kerja'!A745</f>
        <v>59</v>
      </c>
      <c r="C75" s="256" t="s">
        <v>1002</v>
      </c>
      <c r="D75" s="253">
        <f>'Kertas Kerja'!H745</f>
        <v>0</v>
      </c>
      <c r="E75" s="277">
        <f>'Kertas Kerja'!E751</f>
        <v>0</v>
      </c>
      <c r="F75" s="280"/>
      <c r="G75" s="277">
        <v>2.875</v>
      </c>
      <c r="H75" s="277">
        <f t="shared" si="0"/>
        <v>0</v>
      </c>
      <c r="I75" s="256"/>
      <c r="J75" s="256"/>
      <c r="K75" s="256"/>
      <c r="L75" s="256"/>
      <c r="M75" s="256"/>
      <c r="N75" s="256"/>
    </row>
    <row r="76" spans="1:14" s="254" customFormat="1" ht="38.25">
      <c r="A76" s="251">
        <v>64</v>
      </c>
      <c r="B76" s="284">
        <f>'[1]Kertas Kerja'!A753</f>
        <v>60</v>
      </c>
      <c r="C76" s="256" t="s">
        <v>1003</v>
      </c>
      <c r="D76" s="253">
        <f>'Kertas Kerja'!H753</f>
        <v>0</v>
      </c>
      <c r="E76" s="277">
        <f>'Kertas Kerja'!E781</f>
        <v>0</v>
      </c>
      <c r="F76" s="280"/>
      <c r="G76" s="277">
        <v>2.875</v>
      </c>
      <c r="H76" s="277">
        <f t="shared" si="0"/>
        <v>0</v>
      </c>
      <c r="I76" s="256"/>
      <c r="J76" s="256"/>
      <c r="K76" s="256" t="s">
        <v>979</v>
      </c>
      <c r="L76" s="256" t="str">
        <f>IF(E76&gt;=3.5," TERPENUHI","TIDAK TERPENUHI")</f>
        <v>TIDAK TERPENUHI</v>
      </c>
      <c r="M76" s="256" t="s">
        <v>980</v>
      </c>
      <c r="N76" s="256" t="str">
        <f>IF(E76&gt;=3," TERPENUHI","TIDAK TERPENUHI")</f>
        <v>TIDAK TERPENUHI</v>
      </c>
    </row>
    <row r="77" spans="1:14" s="254" customFormat="1" ht="38.25">
      <c r="A77" s="251">
        <v>65</v>
      </c>
      <c r="B77" s="284">
        <f>'[1]Kertas Kerja'!A783</f>
        <v>61</v>
      </c>
      <c r="C77" s="256" t="s">
        <v>874</v>
      </c>
      <c r="D77" s="253">
        <f>'Kertas Kerja'!H783</f>
        <v>0</v>
      </c>
      <c r="E77" s="277">
        <f>'Kertas Kerja'!E809</f>
        <v>0</v>
      </c>
      <c r="F77" s="280"/>
      <c r="G77" s="277">
        <v>1.9166666666667</v>
      </c>
      <c r="H77" s="277">
        <f t="shared" ref="H77:H86" si="1">E77*G77</f>
        <v>0</v>
      </c>
      <c r="I77" s="256"/>
      <c r="J77" s="256"/>
      <c r="K77" s="256" t="s">
        <v>979</v>
      </c>
      <c r="L77" s="256" t="str">
        <f>IF(E77&gt;=3.5," TERPENUHI","TIDAK TERPENUHI")</f>
        <v>TIDAK TERPENUHI</v>
      </c>
      <c r="M77" s="256" t="s">
        <v>980</v>
      </c>
      <c r="N77" s="256" t="str">
        <f>IF(E77&gt;=3," TERPENUHI","TIDAK TERPENUHI")</f>
        <v>TIDAK TERPENUHI</v>
      </c>
    </row>
    <row r="78" spans="1:14" s="254" customFormat="1" ht="24">
      <c r="A78" s="251">
        <v>66</v>
      </c>
      <c r="B78" s="284">
        <f>'[1]Kertas Kerja'!A811</f>
        <v>62</v>
      </c>
      <c r="C78" s="256" t="s">
        <v>886</v>
      </c>
      <c r="D78" s="253">
        <f>'Kertas Kerja'!H811</f>
        <v>0</v>
      </c>
      <c r="E78" s="277">
        <f>'Kertas Kerja'!E843</f>
        <v>0</v>
      </c>
      <c r="F78" s="280"/>
      <c r="G78" s="277">
        <v>1.9166666666667</v>
      </c>
      <c r="H78" s="277">
        <f t="shared" si="1"/>
        <v>0</v>
      </c>
      <c r="I78" s="256"/>
      <c r="J78" s="256"/>
      <c r="K78" s="256"/>
      <c r="L78" s="256"/>
      <c r="M78" s="256"/>
      <c r="N78" s="256"/>
    </row>
    <row r="79" spans="1:14" s="254" customFormat="1" ht="24">
      <c r="A79" s="251">
        <v>67</v>
      </c>
      <c r="B79" s="284">
        <f>'[1]Kertas Kerja'!A845</f>
        <v>63</v>
      </c>
      <c r="C79" s="256" t="s">
        <v>901</v>
      </c>
      <c r="D79" s="253">
        <f>'Kertas Kerja'!H845</f>
        <v>0</v>
      </c>
      <c r="E79" s="277">
        <f>'Kertas Kerja'!E892</f>
        <v>0</v>
      </c>
      <c r="F79" s="280"/>
      <c r="G79" s="277">
        <v>3.8333333333333002</v>
      </c>
      <c r="H79" s="277">
        <f t="shared" si="1"/>
        <v>0</v>
      </c>
      <c r="I79" s="256"/>
      <c r="J79" s="256"/>
      <c r="K79" s="256"/>
      <c r="L79" s="256"/>
      <c r="M79" s="256"/>
      <c r="N79" s="256"/>
    </row>
    <row r="80" spans="1:14" s="254" customFormat="1" ht="48">
      <c r="A80" s="251">
        <v>68</v>
      </c>
      <c r="B80" s="284">
        <f>'[1]Kertas Kerja'!A894</f>
        <v>64</v>
      </c>
      <c r="C80" s="256" t="s">
        <v>1004</v>
      </c>
      <c r="D80" s="253">
        <f>'Kertas Kerja'!H894</f>
        <v>0</v>
      </c>
      <c r="E80" s="277">
        <f>'Kertas Kerja'!E917</f>
        <v>0</v>
      </c>
      <c r="F80" s="280"/>
      <c r="G80" s="277">
        <v>2.875</v>
      </c>
      <c r="H80" s="277">
        <f t="shared" si="1"/>
        <v>0</v>
      </c>
      <c r="I80" s="256"/>
      <c r="J80" s="256"/>
      <c r="K80" s="256"/>
      <c r="L80" s="256"/>
      <c r="M80" s="256"/>
      <c r="N80" s="256"/>
    </row>
    <row r="81" spans="1:14" s="254" customFormat="1" ht="12">
      <c r="A81" s="251">
        <v>69</v>
      </c>
      <c r="B81" s="251"/>
      <c r="C81" s="257"/>
      <c r="D81" s="253">
        <f>'Kertas Kerja'!H919</f>
        <v>0</v>
      </c>
      <c r="E81" s="277">
        <f>'Kertas Kerja'!E922</f>
        <v>0</v>
      </c>
      <c r="F81" s="280"/>
      <c r="G81" s="277">
        <v>0</v>
      </c>
      <c r="H81" s="277">
        <f t="shared" si="1"/>
        <v>0</v>
      </c>
      <c r="I81" s="256"/>
      <c r="J81" s="256"/>
      <c r="K81" s="256"/>
      <c r="L81" s="256"/>
      <c r="M81" s="256"/>
      <c r="N81" s="256"/>
    </row>
    <row r="82" spans="1:14" s="254" customFormat="1" ht="12">
      <c r="A82" s="251">
        <v>70</v>
      </c>
      <c r="B82" s="251"/>
      <c r="C82" s="257"/>
      <c r="D82" s="253">
        <f>'Kertas Kerja'!H924</f>
        <v>0</v>
      </c>
      <c r="E82" s="277">
        <f>'Kertas Kerja'!E927</f>
        <v>0</v>
      </c>
      <c r="F82" s="280"/>
      <c r="G82" s="277">
        <v>0</v>
      </c>
      <c r="H82" s="277">
        <f t="shared" si="1"/>
        <v>0</v>
      </c>
      <c r="I82" s="256"/>
      <c r="J82" s="256"/>
      <c r="K82" s="256"/>
      <c r="L82" s="256"/>
      <c r="M82" s="256"/>
      <c r="N82" s="256"/>
    </row>
    <row r="83" spans="1:14" s="254" customFormat="1" ht="36">
      <c r="A83" s="251">
        <v>71</v>
      </c>
      <c r="B83" s="284">
        <f>'[1]Kertas Kerja'!A929</f>
        <v>65</v>
      </c>
      <c r="C83" s="256" t="s">
        <v>916</v>
      </c>
      <c r="D83" s="253">
        <f>'Kertas Kerja'!H929</f>
        <v>0</v>
      </c>
      <c r="E83" s="277">
        <f>'Kertas Kerja'!E936</f>
        <v>2</v>
      </c>
      <c r="F83" s="280"/>
      <c r="G83" s="277">
        <v>0.95833333333333004</v>
      </c>
      <c r="H83" s="277">
        <f t="shared" si="1"/>
        <v>1.9166666666666601</v>
      </c>
      <c r="I83" s="256"/>
      <c r="J83" s="256"/>
      <c r="K83" s="256"/>
      <c r="L83" s="256"/>
      <c r="M83" s="256"/>
      <c r="N83" s="256"/>
    </row>
    <row r="84" spans="1:14" s="254" customFormat="1" ht="72">
      <c r="A84" s="251">
        <v>72</v>
      </c>
      <c r="B84" s="251">
        <f>'[1]Kertas Kerja'!A938</f>
        <v>66</v>
      </c>
      <c r="C84" s="259" t="s">
        <v>1005</v>
      </c>
      <c r="D84" s="253">
        <f>'Kertas Kerja'!H938</f>
        <v>0</v>
      </c>
      <c r="E84" s="277">
        <f>'Kertas Kerja'!E944</f>
        <v>0</v>
      </c>
      <c r="F84" s="280"/>
      <c r="G84" s="277">
        <v>1.5</v>
      </c>
      <c r="H84" s="277">
        <f t="shared" si="1"/>
        <v>0</v>
      </c>
      <c r="I84" s="256"/>
      <c r="J84" s="256"/>
      <c r="K84" s="256"/>
      <c r="L84" s="256"/>
      <c r="M84" s="256"/>
      <c r="N84" s="256"/>
    </row>
    <row r="85" spans="1:14" s="254" customFormat="1" ht="48">
      <c r="A85" s="251">
        <v>73</v>
      </c>
      <c r="B85" s="251">
        <f>'[1]Kertas Kerja'!A946</f>
        <v>67</v>
      </c>
      <c r="C85" s="259" t="s">
        <v>1006</v>
      </c>
      <c r="D85" s="253">
        <f>'Kertas Kerja'!H946</f>
        <v>0</v>
      </c>
      <c r="E85" s="277">
        <f>'Kertas Kerja'!E952</f>
        <v>0</v>
      </c>
      <c r="F85" s="280"/>
      <c r="G85" s="277">
        <v>2</v>
      </c>
      <c r="H85" s="277">
        <f t="shared" si="1"/>
        <v>0</v>
      </c>
      <c r="I85" s="256"/>
      <c r="J85" s="256"/>
      <c r="K85" s="256"/>
      <c r="L85" s="256"/>
      <c r="M85" s="256"/>
      <c r="N85" s="256"/>
    </row>
    <row r="86" spans="1:14" s="254" customFormat="1" ht="36">
      <c r="A86" s="251">
        <v>74</v>
      </c>
      <c r="B86" s="251">
        <f>'[1]Kertas Kerja'!A954</f>
        <v>68</v>
      </c>
      <c r="C86" s="259" t="s">
        <v>1007</v>
      </c>
      <c r="D86" s="253">
        <f>'Kertas Kerja'!H954</f>
        <v>0</v>
      </c>
      <c r="E86" s="277">
        <f>'Kertas Kerja'!E960</f>
        <v>0</v>
      </c>
      <c r="F86" s="280"/>
      <c r="G86" s="277">
        <v>1.5</v>
      </c>
      <c r="H86" s="277">
        <f t="shared" si="1"/>
        <v>0</v>
      </c>
      <c r="I86" s="256"/>
      <c r="J86" s="256"/>
      <c r="K86" s="256"/>
      <c r="L86" s="256"/>
      <c r="M86" s="256"/>
      <c r="N86" s="256"/>
    </row>
    <row r="87" spans="1:14" s="254" customFormat="1" ht="48">
      <c r="A87" s="251">
        <v>75</v>
      </c>
      <c r="B87" s="251">
        <f>'[1]Kertas Kerja'!A962</f>
        <v>69</v>
      </c>
      <c r="C87" s="259" t="s">
        <v>1008</v>
      </c>
      <c r="D87" s="253">
        <f>'Kertas Kerja'!H962</f>
        <v>0</v>
      </c>
      <c r="E87" s="277">
        <f>'Kertas Kerja'!E968</f>
        <v>0</v>
      </c>
      <c r="F87" s="280"/>
      <c r="G87" s="277">
        <v>1</v>
      </c>
      <c r="H87" s="277">
        <f>E87*G87</f>
        <v>0</v>
      </c>
      <c r="I87" s="256"/>
      <c r="J87" s="256"/>
      <c r="K87" s="256"/>
      <c r="L87" s="256"/>
      <c r="M87" s="256"/>
      <c r="N87" s="256"/>
    </row>
    <row r="88" spans="1:14" customFormat="1" ht="14.65" customHeight="1">
      <c r="A88" s="44"/>
      <c r="B88" s="44"/>
      <c r="C88" s="243"/>
      <c r="D88" s="260"/>
      <c r="E88" s="281"/>
      <c r="F88" s="282"/>
      <c r="G88" s="283" t="s">
        <v>558</v>
      </c>
      <c r="H88" s="282"/>
      <c r="I88" s="243"/>
      <c r="J88" s="243"/>
      <c r="K88" s="243"/>
    </row>
    <row r="89" spans="1:14" customFormat="1" ht="14.65" customHeight="1">
      <c r="A89" s="44"/>
      <c r="B89" s="44"/>
      <c r="C89" s="243"/>
      <c r="D89" s="86" t="str">
        <f>Menu!S57&amp;", "&amp;TEXT(Menu!S59,"dd mmmm yyyy")</f>
        <v>, 01 September 2023</v>
      </c>
      <c r="E89" s="281"/>
      <c r="F89" s="282"/>
      <c r="G89" s="282"/>
      <c r="H89" s="282"/>
      <c r="I89" s="243"/>
      <c r="J89" s="243"/>
      <c r="K89" s="243"/>
    </row>
    <row r="90" spans="1:14" customFormat="1" ht="14.65" customHeight="1">
      <c r="A90" s="44"/>
      <c r="B90" s="44"/>
      <c r="C90" s="243"/>
      <c r="D90" s="86"/>
      <c r="E90" s="281"/>
      <c r="F90" s="282"/>
      <c r="G90" s="282"/>
      <c r="H90" s="282"/>
      <c r="I90" s="243"/>
      <c r="J90" s="243"/>
      <c r="K90" s="243"/>
    </row>
    <row r="91" spans="1:14" customFormat="1" ht="14.65" customHeight="1">
      <c r="A91" s="44"/>
      <c r="B91" s="44"/>
      <c r="C91" s="243"/>
      <c r="D91" s="260"/>
      <c r="E91" s="281"/>
      <c r="F91" s="282"/>
      <c r="G91" s="282"/>
      <c r="H91" s="282"/>
      <c r="I91" s="243"/>
      <c r="J91" s="243"/>
      <c r="K91" s="243"/>
    </row>
    <row r="92" spans="1:14" customFormat="1" ht="14.65" customHeight="1">
      <c r="A92" s="44"/>
      <c r="B92" s="44"/>
      <c r="C92" s="243"/>
      <c r="D92" s="86"/>
      <c r="E92" s="281"/>
      <c r="F92" s="282"/>
      <c r="G92" s="282"/>
      <c r="H92" s="282"/>
      <c r="I92" s="243"/>
      <c r="J92" s="243"/>
      <c r="K92" s="243"/>
    </row>
    <row r="93" spans="1:14" customFormat="1" ht="14.65" customHeight="1">
      <c r="A93" s="44"/>
      <c r="B93" s="44"/>
      <c r="C93" s="243"/>
      <c r="D93" s="261" t="s">
        <v>1009</v>
      </c>
      <c r="E93" s="281"/>
      <c r="F93" s="282"/>
      <c r="G93" s="282"/>
      <c r="H93" s="282"/>
      <c r="I93" s="243"/>
      <c r="J93" s="243"/>
      <c r="K93" s="243"/>
    </row>
    <row r="94" spans="1:14" customFormat="1" ht="14.65" customHeight="1">
      <c r="A94" s="44"/>
      <c r="B94" s="44"/>
      <c r="C94" s="243"/>
      <c r="D94" s="262"/>
      <c r="E94" s="281"/>
      <c r="F94" s="282"/>
      <c r="G94" s="282"/>
      <c r="H94" s="282"/>
      <c r="I94" s="243"/>
      <c r="J94" s="243"/>
      <c r="K94" s="243"/>
    </row>
    <row r="95" spans="1:14" customFormat="1" ht="14.65" customHeight="1">
      <c r="A95" s="44"/>
      <c r="B95" s="44"/>
      <c r="C95" s="243"/>
      <c r="D95" s="262"/>
      <c r="E95" s="18"/>
      <c r="I95" s="243"/>
      <c r="J95" s="243"/>
      <c r="K95" s="243"/>
    </row>
    <row r="96" spans="1:14" customFormat="1" ht="14.65" customHeight="1">
      <c r="A96" s="44"/>
      <c r="B96" s="44"/>
      <c r="C96" s="243"/>
      <c r="D96" s="261"/>
      <c r="E96" s="18"/>
      <c r="I96" s="243"/>
      <c r="J96" s="243"/>
      <c r="K96" s="243"/>
    </row>
  </sheetData>
  <sheetProtection algorithmName="SHA-512" hashValue="/Ipn7oBc1NsaKO+o84+V5Kt706hpMWwqG8EozYXY3JnsO+CZY2yb8y1PbO23rfNfxJ/jt9/yGjsLzrJ1FoUJGA==" saltValue="eKYzw4L60cBW6rLNIEOFpQ==" spinCount="100000" sheet="1" objects="1" scenarios="1"/>
  <mergeCells count="15">
    <mergeCell ref="I12:J12"/>
    <mergeCell ref="K12:L12"/>
    <mergeCell ref="M12:N12"/>
    <mergeCell ref="B5:E5"/>
    <mergeCell ref="G5:I6"/>
    <mergeCell ref="K5:L6"/>
    <mergeCell ref="K8:N8"/>
    <mergeCell ref="K9:N9"/>
    <mergeCell ref="K10:N10"/>
    <mergeCell ref="B1:E1"/>
    <mergeCell ref="G1:K1"/>
    <mergeCell ref="B2:E2"/>
    <mergeCell ref="G2:K2"/>
    <mergeCell ref="B3:E3"/>
    <mergeCell ref="G3:K3"/>
  </mergeCells>
  <conditionalFormatting sqref="B13:B87">
    <cfRule type="cellIs" dxfId="29" priority="1" operator="equal">
      <formula>0</formula>
    </cfRule>
  </conditionalFormatting>
  <conditionalFormatting sqref="C13:C21">
    <cfRule type="cellIs" dxfId="28" priority="7" operator="equal">
      <formula>"Tidak dinilai"</formula>
    </cfRule>
  </conditionalFormatting>
  <conditionalFormatting sqref="C24:C30">
    <cfRule type="cellIs" dxfId="27" priority="3" operator="equal">
      <formula>"Tidak dinilai"</formula>
    </cfRule>
  </conditionalFormatting>
  <conditionalFormatting sqref="C32:C64">
    <cfRule type="cellIs" dxfId="26" priority="4" operator="equal">
      <formula>"Tidak dinilai"</formula>
    </cfRule>
  </conditionalFormatting>
  <conditionalFormatting sqref="C66:C71">
    <cfRule type="cellIs" dxfId="25" priority="2" operator="equal">
      <formula>"Tidak dinilai"</formula>
    </cfRule>
  </conditionalFormatting>
  <conditionalFormatting sqref="C73:C79">
    <cfRule type="cellIs" dxfId="24" priority="6" operator="equal">
      <formula>"Tidak dinilai"</formula>
    </cfRule>
  </conditionalFormatting>
  <conditionalFormatting sqref="C81:C87">
    <cfRule type="cellIs" dxfId="23" priority="5" operator="equal">
      <formula>"Tidak dinilai"</formula>
    </cfRule>
  </conditionalFormatting>
  <conditionalFormatting sqref="G13:G87">
    <cfRule type="cellIs" dxfId="22" priority="8" operator="equal">
      <formula>"Tidak dinilai"</formula>
    </cfRule>
  </conditionalFormatting>
  <conditionalFormatting sqref="J24">
    <cfRule type="containsText" dxfId="21" priority="9" operator="containsText" text="TIDAK TERPENUHI">
      <formula>NOT(ISERROR(SEARCH("TIDAK TERPENUHI",J24)))</formula>
    </cfRule>
    <cfRule type="containsText" dxfId="20" priority="10" operator="containsText" text="TERPENUHI">
      <formula>NOT(ISERROR(SEARCH("TERPENUHI",J24)))</formula>
    </cfRule>
  </conditionalFormatting>
  <conditionalFormatting sqref="J29">
    <cfRule type="containsText" dxfId="19" priority="15" operator="containsText" text="TIDAK TERPENUHI">
      <formula>NOT(ISERROR(SEARCH("TIDAK TERPENUHI",J29)))</formula>
    </cfRule>
    <cfRule type="containsText" dxfId="18" priority="16" operator="containsText" text="TERPENUHI">
      <formula>NOT(ISERROR(SEARCH("TERPENUHI",J29)))</formula>
    </cfRule>
  </conditionalFormatting>
  <conditionalFormatting sqref="J53">
    <cfRule type="containsText" dxfId="17" priority="21" operator="containsText" text="TIDAK TERPENUHI">
      <formula>NOT(ISERROR(SEARCH("TIDAK TERPENUHI",J53)))</formula>
    </cfRule>
    <cfRule type="containsText" dxfId="16" priority="22" operator="containsText" text="TERPENUHI">
      <formula>NOT(ISERROR(SEARCH("TERPENUHI",J53)))</formula>
    </cfRule>
  </conditionalFormatting>
  <conditionalFormatting sqref="K8">
    <cfRule type="containsText" dxfId="15" priority="11" operator="containsText" text="TIDAK TERPENUHI">
      <formula>NOT(ISERROR(SEARCH("TIDAK TERPENUHI",K8)))</formula>
    </cfRule>
    <cfRule type="containsText" dxfId="14" priority="12" operator="containsText" text="TERPENUHI">
      <formula>NOT(ISERROR(SEARCH("TERPENUHI",K8)))</formula>
    </cfRule>
  </conditionalFormatting>
  <conditionalFormatting sqref="K9:K10">
    <cfRule type="containsText" dxfId="13" priority="13" operator="containsText" text="TIDAK TERPENUHI">
      <formula>NOT(ISERROR(SEARCH("TIDAK TERPENUHI",K9:K10)))</formula>
    </cfRule>
    <cfRule type="containsText" dxfId="12" priority="14" operator="containsText" text="TERPENUHI">
      <formula>NOT(ISERROR(SEARCH("TERPENUHI",K9:K10)))</formula>
    </cfRule>
  </conditionalFormatting>
  <conditionalFormatting sqref="L30">
    <cfRule type="containsText" dxfId="11" priority="17" operator="containsText" text="TIDAK TERPENUHI">
      <formula>NOT(ISERROR(SEARCH("TIDAK TERPENUHI",L30)))</formula>
    </cfRule>
    <cfRule type="containsText" dxfId="10" priority="18" operator="containsText" text="TERPENUHI">
      <formula>NOT(ISERROR(SEARCH("TERPENUHI",L30)))</formula>
    </cfRule>
  </conditionalFormatting>
  <conditionalFormatting sqref="L32">
    <cfRule type="containsText" dxfId="9" priority="23" operator="containsText" text="TIDAK TERPENUHI">
      <formula>NOT(ISERROR(SEARCH("TIDAK TERPENUHI",L32)))</formula>
    </cfRule>
    <cfRule type="containsText" dxfId="8" priority="24" operator="containsText" text="TERPENUHI">
      <formula>NOT(ISERROR(SEARCH("TERPENUHI",L32)))</formula>
    </cfRule>
  </conditionalFormatting>
  <conditionalFormatting sqref="L76:L77">
    <cfRule type="containsText" dxfId="7" priority="27" operator="containsText" text="TIDAK TERPENUHI">
      <formula>NOT(ISERROR(SEARCH("TIDAK TERPENUHI",L76:L77)))</formula>
    </cfRule>
    <cfRule type="containsText" dxfId="6" priority="28" operator="containsText" text="TERPENUHI">
      <formula>NOT(ISERROR(SEARCH("TERPENUHI",L76:L77)))</formula>
    </cfRule>
  </conditionalFormatting>
  <conditionalFormatting sqref="N30">
    <cfRule type="containsText" dxfId="5" priority="19" operator="containsText" text="TIDAK TERPENUHI">
      <formula>NOT(ISERROR(SEARCH("TIDAK TERPENUHI",N30)))</formula>
    </cfRule>
    <cfRule type="containsText" dxfId="4" priority="20" operator="containsText" text="TERPENUHI">
      <formula>NOT(ISERROR(SEARCH("TERPENUHI",N30)))</formula>
    </cfRule>
  </conditionalFormatting>
  <conditionalFormatting sqref="N32">
    <cfRule type="containsText" dxfId="3" priority="25" operator="containsText" text="TIDAK TERPENUHI">
      <formula>NOT(ISERROR(SEARCH("TIDAK TERPENUHI",N32)))</formula>
    </cfRule>
    <cfRule type="containsText" dxfId="2" priority="26" operator="containsText" text="TERPENUHI">
      <formula>NOT(ISERROR(SEARCH("TERPENUHI",N32)))</formula>
    </cfRule>
  </conditionalFormatting>
  <conditionalFormatting sqref="N76:N77">
    <cfRule type="containsText" dxfId="1" priority="29" operator="containsText" text="TIDAK TERPENUHI">
      <formula>NOT(ISERROR(SEARCH("TIDAK TERPENUHI",N76:N77)))</formula>
    </cfRule>
    <cfRule type="containsText" dxfId="0" priority="30" operator="containsText" text="TERPENUHI">
      <formula>NOT(ISERROR(SEARCH("TERPENUHI",N76:N77)))</formula>
    </cfRule>
  </conditionalFormatting>
  <hyperlinks>
    <hyperlink ref="O1" location="'Daftar Tabel'!A1" display="&lt;&lt;&lt; Daftar Tabel" xr:uid="{E1633303-568B-4A1E-AF07-CACAD79EBF5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319"/>
  <sheetViews>
    <sheetView zoomScaleNormal="100" workbookViewId="0">
      <pane ySplit="11" topLeftCell="A12" activePane="bottomLeft" state="frozen"/>
      <selection activeCell="O19" sqref="O19"/>
      <selection pane="bottomLeft" activeCell="J311" sqref="A12:J311"/>
    </sheetView>
  </sheetViews>
  <sheetFormatPr defaultColWidth="8.85546875" defaultRowHeight="15"/>
  <cols>
    <col min="1" max="1" width="5.5703125" style="3" customWidth="1"/>
    <col min="2" max="2" width="26.140625" style="3" customWidth="1"/>
    <col min="3" max="5" width="8.85546875" style="3"/>
    <col min="6" max="7" width="25.140625" style="3" customWidth="1"/>
    <col min="8" max="8" width="13.140625" style="308" customWidth="1"/>
    <col min="9" max="9" width="18.5703125" style="3" customWidth="1"/>
    <col min="10" max="10" width="14.42578125" style="3" customWidth="1"/>
    <col min="11" max="11" width="14.5703125" style="3" bestFit="1" customWidth="1"/>
    <col min="12" max="13" width="8.85546875" style="3"/>
    <col min="14" max="14" width="20.140625" style="3" customWidth="1"/>
    <col min="15" max="16384" width="8.85546875" style="3"/>
  </cols>
  <sheetData>
    <row r="1" spans="1:15">
      <c r="A1" s="3" t="s">
        <v>13</v>
      </c>
      <c r="H1" s="309"/>
      <c r="K1" s="20" t="s">
        <v>14</v>
      </c>
    </row>
    <row r="2" spans="1:15" ht="13.5" customHeight="1">
      <c r="H2" s="309"/>
    </row>
    <row r="3" spans="1:15" ht="13.5" customHeight="1">
      <c r="A3" s="3" t="s">
        <v>335</v>
      </c>
      <c r="H3" s="309"/>
    </row>
    <row r="4" spans="1:15" ht="13.5" hidden="1" customHeight="1">
      <c r="H4" s="309"/>
    </row>
    <row r="5" spans="1:15" ht="13.5" hidden="1" customHeight="1">
      <c r="B5" s="3" t="s">
        <v>15</v>
      </c>
      <c r="F5" s="72" t="s">
        <v>1127</v>
      </c>
      <c r="H5" s="309"/>
    </row>
    <row r="6" spans="1:15" ht="13.5" hidden="1" customHeight="1">
      <c r="F6" s="72" t="s">
        <v>1128</v>
      </c>
      <c r="H6" s="309"/>
    </row>
    <row r="7" spans="1:15" ht="13.5" hidden="1" customHeight="1">
      <c r="B7" s="3" t="s">
        <v>16</v>
      </c>
      <c r="F7" s="72" t="s">
        <v>1129</v>
      </c>
      <c r="H7" s="309"/>
    </row>
    <row r="8" spans="1:15" ht="13.5" hidden="1" customHeight="1">
      <c r="F8" s="72" t="s">
        <v>1130</v>
      </c>
      <c r="H8" s="309"/>
    </row>
    <row r="9" spans="1:15" ht="25.5" customHeight="1">
      <c r="A9" s="472" t="s">
        <v>17</v>
      </c>
      <c r="B9" s="472" t="s">
        <v>18</v>
      </c>
      <c r="C9" s="472" t="s">
        <v>19</v>
      </c>
      <c r="D9" s="472"/>
      <c r="E9" s="472"/>
      <c r="F9" s="472" t="s">
        <v>20</v>
      </c>
      <c r="G9" s="472" t="s">
        <v>1070</v>
      </c>
      <c r="H9" s="472" t="s">
        <v>21</v>
      </c>
      <c r="I9" s="472" t="s">
        <v>22</v>
      </c>
      <c r="J9" s="472" t="s">
        <v>23</v>
      </c>
    </row>
    <row r="10" spans="1:15" ht="36.950000000000003" customHeight="1">
      <c r="A10" s="472"/>
      <c r="B10" s="472"/>
      <c r="C10" s="21" t="s">
        <v>24</v>
      </c>
      <c r="D10" s="21" t="s">
        <v>25</v>
      </c>
      <c r="E10" s="21" t="s">
        <v>26</v>
      </c>
      <c r="F10" s="472"/>
      <c r="G10" s="472"/>
      <c r="H10" s="472"/>
      <c r="I10" s="472"/>
      <c r="J10" s="472"/>
    </row>
    <row r="11" spans="1:15">
      <c r="A11" s="22">
        <v>1</v>
      </c>
      <c r="B11" s="22">
        <v>2</v>
      </c>
      <c r="C11" s="22">
        <v>3</v>
      </c>
      <c r="D11" s="22">
        <v>4</v>
      </c>
      <c r="E11" s="22">
        <v>5</v>
      </c>
      <c r="F11" s="22">
        <v>6</v>
      </c>
      <c r="G11" s="22">
        <v>7</v>
      </c>
      <c r="H11" s="310">
        <v>8</v>
      </c>
      <c r="I11" s="22">
        <v>9</v>
      </c>
      <c r="J11" s="22">
        <v>10</v>
      </c>
    </row>
    <row r="12" spans="1:15" ht="31.5" customHeight="1">
      <c r="A12" s="306">
        <v>1</v>
      </c>
      <c r="B12" s="307"/>
      <c r="C12" s="290"/>
      <c r="D12" s="290"/>
      <c r="E12" s="290"/>
      <c r="F12" s="307"/>
      <c r="G12" s="307"/>
      <c r="H12" s="433"/>
      <c r="I12" s="307"/>
      <c r="J12" s="323"/>
      <c r="L12" s="473" t="s">
        <v>1063</v>
      </c>
      <c r="M12" s="474"/>
      <c r="N12" s="474"/>
      <c r="O12" s="474"/>
    </row>
    <row r="13" spans="1:15" ht="31.5" customHeight="1">
      <c r="A13" s="306">
        <v>2</v>
      </c>
      <c r="B13" s="307"/>
      <c r="C13" s="290"/>
      <c r="D13" s="290"/>
      <c r="E13" s="290"/>
      <c r="F13" s="307"/>
      <c r="G13" s="307"/>
      <c r="H13" s="307"/>
      <c r="I13" s="307"/>
      <c r="J13" s="323"/>
      <c r="L13" s="475" t="s">
        <v>1069</v>
      </c>
      <c r="M13" s="475"/>
      <c r="N13" s="475"/>
      <c r="O13" s="285">
        <f>SUM(O16,O18,O20)</f>
        <v>0</v>
      </c>
    </row>
    <row r="14" spans="1:15" ht="31.5" customHeight="1">
      <c r="A14" s="306">
        <v>3</v>
      </c>
      <c r="B14" s="307"/>
      <c r="C14" s="290"/>
      <c r="D14" s="290"/>
      <c r="E14" s="290"/>
      <c r="F14" s="307"/>
      <c r="G14" s="307"/>
      <c r="H14" s="307"/>
      <c r="I14" s="307"/>
      <c r="J14" s="323"/>
      <c r="L14" s="404"/>
      <c r="M14" s="404"/>
      <c r="N14" s="404"/>
      <c r="O14" s="44"/>
    </row>
    <row r="15" spans="1:15" ht="31.5" customHeight="1">
      <c r="A15" s="306">
        <v>4</v>
      </c>
      <c r="B15" s="307"/>
      <c r="C15" s="290"/>
      <c r="D15" s="290"/>
      <c r="E15" s="290"/>
      <c r="F15" s="307"/>
      <c r="G15" s="307"/>
      <c r="H15" s="307"/>
      <c r="I15" s="307"/>
      <c r="J15" s="323"/>
      <c r="L15" s="72"/>
      <c r="M15" s="72"/>
      <c r="N15" s="72"/>
      <c r="O15" s="286"/>
    </row>
    <row r="16" spans="1:15" ht="31.5" customHeight="1">
      <c r="A16" s="306">
        <v>5</v>
      </c>
      <c r="B16" s="307"/>
      <c r="C16" s="290"/>
      <c r="D16" s="290"/>
      <c r="E16" s="290"/>
      <c r="F16" s="307"/>
      <c r="G16" s="307"/>
      <c r="H16" s="307"/>
      <c r="I16" s="307"/>
      <c r="J16" s="323"/>
      <c r="L16" s="405" t="s">
        <v>1065</v>
      </c>
      <c r="M16" s="404"/>
      <c r="N16" s="404"/>
      <c r="O16" s="286">
        <f>COUNTIFS(B12:B827,"&lt;&gt;",C12:C827,"&lt;&gt;",C12:C827,"V")</f>
        <v>0</v>
      </c>
    </row>
    <row r="17" spans="1:15" ht="31.5" customHeight="1">
      <c r="A17" s="306">
        <v>6</v>
      </c>
      <c r="B17" s="307"/>
      <c r="C17" s="290"/>
      <c r="D17" s="290"/>
      <c r="E17" s="290"/>
      <c r="F17" s="307"/>
      <c r="G17" s="307"/>
      <c r="H17" s="307"/>
      <c r="I17" s="307"/>
      <c r="J17" s="323"/>
      <c r="L17" s="404"/>
      <c r="M17" s="404"/>
      <c r="N17" s="404"/>
      <c r="O17" s="44"/>
    </row>
    <row r="18" spans="1:15" ht="31.5" customHeight="1">
      <c r="A18" s="306">
        <v>7</v>
      </c>
      <c r="B18" s="307"/>
      <c r="C18" s="290"/>
      <c r="D18" s="290"/>
      <c r="E18" s="290"/>
      <c r="F18" s="307"/>
      <c r="G18" s="307"/>
      <c r="H18" s="307"/>
      <c r="I18" s="307"/>
      <c r="J18" s="323"/>
      <c r="L18" s="405" t="s">
        <v>1066</v>
      </c>
      <c r="M18" s="404"/>
      <c r="N18" s="404"/>
      <c r="O18" s="286">
        <f>COUNTIFS(B12:B827,"&lt;&gt;",D12:D827,"&lt;&gt;",D12:D827,"V")</f>
        <v>0</v>
      </c>
    </row>
    <row r="19" spans="1:15" ht="31.5" customHeight="1">
      <c r="A19" s="306">
        <v>8</v>
      </c>
      <c r="B19" s="307"/>
      <c r="C19" s="290"/>
      <c r="D19" s="290"/>
      <c r="E19" s="290"/>
      <c r="F19" s="307"/>
      <c r="G19" s="307"/>
      <c r="H19" s="307"/>
      <c r="I19" s="307"/>
      <c r="J19" s="323"/>
      <c r="L19" s="404"/>
      <c r="M19" s="404"/>
      <c r="N19" s="404"/>
      <c r="O19" s="44"/>
    </row>
    <row r="20" spans="1:15" ht="31.5" customHeight="1">
      <c r="A20" s="306">
        <v>9</v>
      </c>
      <c r="B20" s="307"/>
      <c r="C20" s="290"/>
      <c r="D20" s="290"/>
      <c r="E20" s="290"/>
      <c r="F20" s="307"/>
      <c r="G20" s="307"/>
      <c r="H20" s="307"/>
      <c r="I20" s="307"/>
      <c r="J20" s="323"/>
      <c r="L20" s="405" t="s">
        <v>1067</v>
      </c>
      <c r="M20" s="404"/>
      <c r="N20" s="404"/>
      <c r="O20" s="286">
        <f>COUNTIFS(B12:B827,"&lt;&gt;",E12:E827,"&lt;&gt;",E12:E827,"V")</f>
        <v>0</v>
      </c>
    </row>
    <row r="21" spans="1:15" ht="31.5" customHeight="1">
      <c r="A21" s="306">
        <v>10</v>
      </c>
      <c r="B21" s="307"/>
      <c r="C21" s="290"/>
      <c r="D21" s="290"/>
      <c r="E21" s="290"/>
      <c r="F21" s="307"/>
      <c r="G21" s="307"/>
      <c r="H21" s="307"/>
      <c r="I21" s="307"/>
      <c r="J21" s="323"/>
      <c r="K21" s="72"/>
    </row>
    <row r="22" spans="1:15" ht="31.5" customHeight="1">
      <c r="A22" s="306">
        <v>11</v>
      </c>
      <c r="B22" s="307"/>
      <c r="C22" s="290"/>
      <c r="D22" s="290"/>
      <c r="E22" s="290"/>
      <c r="F22" s="307"/>
      <c r="G22" s="307"/>
      <c r="H22" s="307"/>
      <c r="I22" s="307"/>
      <c r="J22" s="323"/>
    </row>
    <row r="23" spans="1:15" ht="31.5" customHeight="1">
      <c r="A23" s="306">
        <v>12</v>
      </c>
      <c r="B23" s="307"/>
      <c r="C23" s="290"/>
      <c r="D23" s="290"/>
      <c r="E23" s="290"/>
      <c r="F23" s="307"/>
      <c r="G23" s="307"/>
      <c r="H23" s="307"/>
      <c r="I23" s="307"/>
      <c r="J23" s="323"/>
    </row>
    <row r="24" spans="1:15" ht="31.5" customHeight="1">
      <c r="A24" s="306">
        <v>13</v>
      </c>
      <c r="B24" s="307"/>
      <c r="C24" s="290"/>
      <c r="D24" s="290"/>
      <c r="E24" s="290"/>
      <c r="F24" s="307"/>
      <c r="G24" s="307"/>
      <c r="H24" s="307"/>
      <c r="I24" s="307"/>
      <c r="J24" s="323"/>
    </row>
    <row r="25" spans="1:15" ht="31.5" customHeight="1">
      <c r="A25" s="306">
        <v>14</v>
      </c>
      <c r="B25" s="307"/>
      <c r="C25" s="290"/>
      <c r="D25" s="290"/>
      <c r="E25" s="290"/>
      <c r="F25" s="307"/>
      <c r="G25" s="307"/>
      <c r="H25" s="307"/>
      <c r="I25" s="307"/>
      <c r="J25" s="323"/>
    </row>
    <row r="26" spans="1:15" ht="31.5" customHeight="1">
      <c r="A26" s="306">
        <v>15</v>
      </c>
      <c r="B26" s="307"/>
      <c r="C26" s="290"/>
      <c r="D26" s="290"/>
      <c r="E26" s="290"/>
      <c r="F26" s="307"/>
      <c r="G26" s="307"/>
      <c r="H26" s="307"/>
      <c r="I26" s="307"/>
      <c r="J26" s="323"/>
    </row>
    <row r="27" spans="1:15" ht="31.5" customHeight="1">
      <c r="A27" s="306">
        <v>16</v>
      </c>
      <c r="B27" s="307"/>
      <c r="C27" s="290"/>
      <c r="D27" s="290"/>
      <c r="E27" s="290"/>
      <c r="F27" s="307"/>
      <c r="G27" s="307"/>
      <c r="H27" s="307"/>
      <c r="I27" s="307"/>
      <c r="J27" s="323"/>
    </row>
    <row r="28" spans="1:15" ht="31.5" customHeight="1">
      <c r="A28" s="306">
        <v>17</v>
      </c>
      <c r="B28" s="307"/>
      <c r="C28" s="290"/>
      <c r="D28" s="290"/>
      <c r="E28" s="290"/>
      <c r="F28" s="307"/>
      <c r="G28" s="307"/>
      <c r="H28" s="307"/>
      <c r="I28" s="307"/>
      <c r="J28" s="323"/>
    </row>
    <row r="29" spans="1:15" ht="31.5" customHeight="1">
      <c r="A29" s="306">
        <v>18</v>
      </c>
      <c r="B29" s="307"/>
      <c r="C29" s="290"/>
      <c r="D29" s="290"/>
      <c r="E29" s="290"/>
      <c r="F29" s="307"/>
      <c r="G29" s="307"/>
      <c r="H29" s="307"/>
      <c r="I29" s="307"/>
      <c r="J29" s="323"/>
    </row>
    <row r="30" spans="1:15" ht="31.5" customHeight="1">
      <c r="A30" s="306">
        <v>19</v>
      </c>
      <c r="B30" s="307"/>
      <c r="C30" s="290"/>
      <c r="D30" s="290"/>
      <c r="E30" s="290"/>
      <c r="F30" s="307"/>
      <c r="G30" s="307"/>
      <c r="H30" s="307"/>
      <c r="I30" s="307"/>
      <c r="J30" s="323"/>
    </row>
    <row r="31" spans="1:15" ht="31.5" customHeight="1">
      <c r="A31" s="306">
        <v>20</v>
      </c>
      <c r="B31" s="307"/>
      <c r="C31" s="290"/>
      <c r="D31" s="290"/>
      <c r="E31" s="290"/>
      <c r="F31" s="307"/>
      <c r="G31" s="307"/>
      <c r="H31" s="307"/>
      <c r="I31" s="307"/>
      <c r="J31" s="323"/>
    </row>
    <row r="32" spans="1:15" ht="31.5" customHeight="1">
      <c r="A32" s="306">
        <v>21</v>
      </c>
      <c r="B32" s="307"/>
      <c r="C32" s="290"/>
      <c r="D32" s="290"/>
      <c r="E32" s="290"/>
      <c r="F32" s="307"/>
      <c r="G32" s="307"/>
      <c r="H32" s="307"/>
      <c r="I32" s="307"/>
      <c r="J32" s="323"/>
    </row>
    <row r="33" spans="1:10" ht="31.5" customHeight="1">
      <c r="A33" s="306">
        <v>22</v>
      </c>
      <c r="B33" s="307"/>
      <c r="C33" s="290"/>
      <c r="D33" s="290"/>
      <c r="E33" s="290"/>
      <c r="F33" s="307"/>
      <c r="G33" s="307"/>
      <c r="H33" s="307"/>
      <c r="I33" s="307"/>
      <c r="J33" s="323"/>
    </row>
    <row r="34" spans="1:10" ht="31.5" customHeight="1">
      <c r="A34" s="306">
        <v>23</v>
      </c>
      <c r="B34" s="307"/>
      <c r="C34" s="290"/>
      <c r="D34" s="290"/>
      <c r="E34" s="290"/>
      <c r="F34" s="307"/>
      <c r="G34" s="307"/>
      <c r="H34" s="307"/>
      <c r="I34" s="307"/>
      <c r="J34" s="323"/>
    </row>
    <row r="35" spans="1:10" ht="31.5" customHeight="1">
      <c r="A35" s="306">
        <v>24</v>
      </c>
      <c r="B35" s="307"/>
      <c r="C35" s="290"/>
      <c r="D35" s="290"/>
      <c r="E35" s="290"/>
      <c r="F35" s="307"/>
      <c r="G35" s="307"/>
      <c r="H35" s="307"/>
      <c r="I35" s="307"/>
      <c r="J35" s="323"/>
    </row>
    <row r="36" spans="1:10" ht="31.5" customHeight="1">
      <c r="A36" s="306">
        <v>25</v>
      </c>
      <c r="B36" s="307"/>
      <c r="C36" s="290"/>
      <c r="D36" s="290"/>
      <c r="E36" s="290"/>
      <c r="F36" s="307"/>
      <c r="G36" s="307"/>
      <c r="H36" s="307"/>
      <c r="I36" s="307"/>
      <c r="J36" s="323"/>
    </row>
    <row r="37" spans="1:10" ht="31.5" customHeight="1">
      <c r="A37" s="306">
        <v>26</v>
      </c>
      <c r="B37" s="307"/>
      <c r="C37" s="290"/>
      <c r="D37" s="290"/>
      <c r="E37" s="290"/>
      <c r="F37" s="307"/>
      <c r="G37" s="307"/>
      <c r="H37" s="307"/>
      <c r="I37" s="307"/>
      <c r="J37" s="323"/>
    </row>
    <row r="38" spans="1:10" ht="31.5" customHeight="1">
      <c r="A38" s="306">
        <v>27</v>
      </c>
      <c r="B38" s="307"/>
      <c r="C38" s="290"/>
      <c r="D38" s="290"/>
      <c r="E38" s="290"/>
      <c r="F38" s="307"/>
      <c r="G38" s="307"/>
      <c r="H38" s="307"/>
      <c r="I38" s="307"/>
      <c r="J38" s="323"/>
    </row>
    <row r="39" spans="1:10" ht="31.5" customHeight="1">
      <c r="A39" s="306">
        <v>28</v>
      </c>
      <c r="B39" s="307"/>
      <c r="C39" s="290"/>
      <c r="D39" s="290"/>
      <c r="E39" s="290"/>
      <c r="F39" s="307"/>
      <c r="G39" s="307"/>
      <c r="H39" s="307"/>
      <c r="I39" s="307"/>
      <c r="J39" s="323"/>
    </row>
    <row r="40" spans="1:10" ht="31.5" customHeight="1">
      <c r="A40" s="306">
        <v>29</v>
      </c>
      <c r="B40" s="307"/>
      <c r="C40" s="290"/>
      <c r="D40" s="290"/>
      <c r="E40" s="290"/>
      <c r="F40" s="307"/>
      <c r="G40" s="307"/>
      <c r="H40" s="307"/>
      <c r="I40" s="307"/>
      <c r="J40" s="323"/>
    </row>
    <row r="41" spans="1:10" ht="31.5" customHeight="1">
      <c r="A41" s="306">
        <v>30</v>
      </c>
      <c r="B41" s="307"/>
      <c r="C41" s="290"/>
      <c r="D41" s="290"/>
      <c r="E41" s="290"/>
      <c r="F41" s="307"/>
      <c r="G41" s="307"/>
      <c r="H41" s="307"/>
      <c r="I41" s="307"/>
      <c r="J41" s="323"/>
    </row>
    <row r="42" spans="1:10" ht="31.5" customHeight="1">
      <c r="A42" s="306">
        <v>31</v>
      </c>
      <c r="B42" s="307"/>
      <c r="C42" s="290"/>
      <c r="D42" s="290"/>
      <c r="E42" s="290"/>
      <c r="F42" s="307"/>
      <c r="G42" s="307"/>
      <c r="H42" s="307"/>
      <c r="I42" s="307"/>
      <c r="J42" s="323"/>
    </row>
    <row r="43" spans="1:10" ht="31.5" customHeight="1">
      <c r="A43" s="306">
        <v>32</v>
      </c>
      <c r="B43" s="307"/>
      <c r="C43" s="290"/>
      <c r="D43" s="290"/>
      <c r="E43" s="290"/>
      <c r="F43" s="307"/>
      <c r="G43" s="307"/>
      <c r="H43" s="307"/>
      <c r="I43" s="307"/>
      <c r="J43" s="323"/>
    </row>
    <row r="44" spans="1:10" ht="31.5" customHeight="1">
      <c r="A44" s="306">
        <v>33</v>
      </c>
      <c r="B44" s="307"/>
      <c r="C44" s="290"/>
      <c r="D44" s="290"/>
      <c r="E44" s="290"/>
      <c r="F44" s="307"/>
      <c r="G44" s="307"/>
      <c r="H44" s="307"/>
      <c r="I44" s="307"/>
      <c r="J44" s="323"/>
    </row>
    <row r="45" spans="1:10" ht="31.5" customHeight="1">
      <c r="A45" s="306">
        <v>34</v>
      </c>
      <c r="B45" s="307"/>
      <c r="C45" s="290"/>
      <c r="D45" s="290"/>
      <c r="E45" s="290"/>
      <c r="F45" s="307"/>
      <c r="G45" s="307"/>
      <c r="H45" s="307"/>
      <c r="I45" s="307"/>
      <c r="J45" s="323"/>
    </row>
    <row r="46" spans="1:10" ht="31.5" customHeight="1">
      <c r="A46" s="306">
        <v>35</v>
      </c>
      <c r="B46" s="307"/>
      <c r="C46" s="290"/>
      <c r="D46" s="290"/>
      <c r="E46" s="290"/>
      <c r="F46" s="307"/>
      <c r="G46" s="307"/>
      <c r="H46" s="307"/>
      <c r="I46" s="307"/>
      <c r="J46" s="323"/>
    </row>
    <row r="47" spans="1:10" ht="31.5" customHeight="1">
      <c r="A47" s="306">
        <v>36</v>
      </c>
      <c r="B47" s="307"/>
      <c r="C47" s="290"/>
      <c r="D47" s="290"/>
      <c r="E47" s="290"/>
      <c r="F47" s="307"/>
      <c r="G47" s="307"/>
      <c r="H47" s="307"/>
      <c r="I47" s="307"/>
      <c r="J47" s="323"/>
    </row>
    <row r="48" spans="1:10" ht="31.5" customHeight="1">
      <c r="A48" s="306">
        <v>37</v>
      </c>
      <c r="B48" s="307"/>
      <c r="C48" s="290"/>
      <c r="D48" s="290"/>
      <c r="E48" s="290"/>
      <c r="F48" s="307"/>
      <c r="G48" s="307"/>
      <c r="H48" s="307"/>
      <c r="I48" s="307"/>
      <c r="J48" s="323"/>
    </row>
    <row r="49" spans="1:10" ht="31.5" customHeight="1">
      <c r="A49" s="306">
        <v>38</v>
      </c>
      <c r="B49" s="307"/>
      <c r="C49" s="290"/>
      <c r="D49" s="290"/>
      <c r="E49" s="290"/>
      <c r="F49" s="307"/>
      <c r="G49" s="307"/>
      <c r="H49" s="307"/>
      <c r="I49" s="307"/>
      <c r="J49" s="323"/>
    </row>
    <row r="50" spans="1:10" ht="31.5" customHeight="1">
      <c r="A50" s="306">
        <v>39</v>
      </c>
      <c r="B50" s="307"/>
      <c r="C50" s="290"/>
      <c r="D50" s="290"/>
      <c r="E50" s="290"/>
      <c r="F50" s="307"/>
      <c r="G50" s="307"/>
      <c r="H50" s="307"/>
      <c r="I50" s="307"/>
      <c r="J50" s="323"/>
    </row>
    <row r="51" spans="1:10" ht="31.5" customHeight="1">
      <c r="A51" s="306">
        <v>40</v>
      </c>
      <c r="B51" s="307"/>
      <c r="C51" s="290"/>
      <c r="D51" s="290"/>
      <c r="E51" s="290"/>
      <c r="F51" s="307"/>
      <c r="G51" s="307"/>
      <c r="H51" s="307"/>
      <c r="I51" s="307"/>
      <c r="J51" s="323"/>
    </row>
    <row r="52" spans="1:10" ht="31.5" customHeight="1">
      <c r="A52" s="306">
        <v>41</v>
      </c>
      <c r="B52" s="307"/>
      <c r="C52" s="290"/>
      <c r="D52" s="290"/>
      <c r="E52" s="290"/>
      <c r="F52" s="307"/>
      <c r="G52" s="307"/>
      <c r="H52" s="307"/>
      <c r="I52" s="307"/>
      <c r="J52" s="323"/>
    </row>
    <row r="53" spans="1:10" ht="31.5" customHeight="1">
      <c r="A53" s="306">
        <v>42</v>
      </c>
      <c r="B53" s="307"/>
      <c r="C53" s="290"/>
      <c r="D53" s="290"/>
      <c r="E53" s="290"/>
      <c r="F53" s="307"/>
      <c r="G53" s="307"/>
      <c r="H53" s="307"/>
      <c r="I53" s="307"/>
      <c r="J53" s="323"/>
    </row>
    <row r="54" spans="1:10" ht="31.5" customHeight="1">
      <c r="A54" s="306">
        <v>43</v>
      </c>
      <c r="B54" s="307"/>
      <c r="C54" s="290"/>
      <c r="D54" s="290"/>
      <c r="E54" s="290"/>
      <c r="F54" s="307"/>
      <c r="G54" s="307"/>
      <c r="H54" s="307"/>
      <c r="I54" s="307"/>
      <c r="J54" s="323"/>
    </row>
    <row r="55" spans="1:10" ht="31.5" customHeight="1">
      <c r="A55" s="306">
        <v>44</v>
      </c>
      <c r="B55" s="307"/>
      <c r="C55" s="290"/>
      <c r="D55" s="290"/>
      <c r="E55" s="290"/>
      <c r="F55" s="307"/>
      <c r="G55" s="307"/>
      <c r="H55" s="307"/>
      <c r="I55" s="307"/>
      <c r="J55" s="323"/>
    </row>
    <row r="56" spans="1:10" ht="31.5" customHeight="1">
      <c r="A56" s="306">
        <v>45</v>
      </c>
      <c r="B56" s="307"/>
      <c r="C56" s="290"/>
      <c r="D56" s="290"/>
      <c r="E56" s="290"/>
      <c r="F56" s="307"/>
      <c r="G56" s="307"/>
      <c r="H56" s="307"/>
      <c r="I56" s="307"/>
      <c r="J56" s="323"/>
    </row>
    <row r="57" spans="1:10" ht="31.5" customHeight="1">
      <c r="A57" s="306">
        <v>46</v>
      </c>
      <c r="B57" s="307"/>
      <c r="C57" s="290"/>
      <c r="D57" s="290"/>
      <c r="E57" s="290"/>
      <c r="F57" s="307"/>
      <c r="G57" s="307"/>
      <c r="H57" s="307"/>
      <c r="I57" s="307"/>
      <c r="J57" s="323"/>
    </row>
    <row r="58" spans="1:10" ht="31.5" customHeight="1">
      <c r="A58" s="306">
        <v>47</v>
      </c>
      <c r="B58" s="307"/>
      <c r="C58" s="290"/>
      <c r="D58" s="290"/>
      <c r="E58" s="290"/>
      <c r="F58" s="307"/>
      <c r="G58" s="307"/>
      <c r="H58" s="307"/>
      <c r="I58" s="307"/>
      <c r="J58" s="323"/>
    </row>
    <row r="59" spans="1:10" ht="31.5" customHeight="1">
      <c r="A59" s="306">
        <v>48</v>
      </c>
      <c r="B59" s="307"/>
      <c r="C59" s="290"/>
      <c r="D59" s="290"/>
      <c r="E59" s="290"/>
      <c r="F59" s="307"/>
      <c r="G59" s="307"/>
      <c r="H59" s="307"/>
      <c r="I59" s="307"/>
      <c r="J59" s="323"/>
    </row>
    <row r="60" spans="1:10" ht="31.5" customHeight="1">
      <c r="A60" s="306">
        <v>49</v>
      </c>
      <c r="B60" s="307"/>
      <c r="C60" s="290"/>
      <c r="D60" s="290"/>
      <c r="E60" s="290"/>
      <c r="F60" s="307"/>
      <c r="G60" s="307"/>
      <c r="H60" s="307"/>
      <c r="I60" s="307"/>
      <c r="J60" s="323"/>
    </row>
    <row r="61" spans="1:10" ht="31.5" customHeight="1">
      <c r="A61" s="306">
        <v>50</v>
      </c>
      <c r="B61" s="307"/>
      <c r="C61" s="290"/>
      <c r="D61" s="290"/>
      <c r="E61" s="290"/>
      <c r="F61" s="307"/>
      <c r="G61" s="307"/>
      <c r="H61" s="307"/>
      <c r="I61" s="307"/>
      <c r="J61" s="323"/>
    </row>
    <row r="62" spans="1:10" ht="31.5" customHeight="1">
      <c r="A62" s="306">
        <v>51</v>
      </c>
      <c r="B62" s="307"/>
      <c r="C62" s="290"/>
      <c r="D62" s="290"/>
      <c r="E62" s="290"/>
      <c r="F62" s="307"/>
      <c r="G62" s="307"/>
      <c r="H62" s="307"/>
      <c r="I62" s="307"/>
      <c r="J62" s="323"/>
    </row>
    <row r="63" spans="1:10" ht="31.5" customHeight="1">
      <c r="A63" s="306">
        <v>52</v>
      </c>
      <c r="B63" s="307"/>
      <c r="C63" s="290"/>
      <c r="D63" s="290"/>
      <c r="E63" s="290"/>
      <c r="F63" s="307"/>
      <c r="G63" s="307"/>
      <c r="H63" s="307"/>
      <c r="I63" s="307"/>
      <c r="J63" s="323"/>
    </row>
    <row r="64" spans="1:10" ht="31.5" customHeight="1">
      <c r="A64" s="306">
        <v>53</v>
      </c>
      <c r="B64" s="307"/>
      <c r="C64" s="290"/>
      <c r="D64" s="290"/>
      <c r="E64" s="290"/>
      <c r="F64" s="307"/>
      <c r="G64" s="307"/>
      <c r="H64" s="307"/>
      <c r="I64" s="307"/>
      <c r="J64" s="323"/>
    </row>
    <row r="65" spans="1:10" ht="31.5" customHeight="1">
      <c r="A65" s="306">
        <v>54</v>
      </c>
      <c r="B65" s="307"/>
      <c r="C65" s="290"/>
      <c r="D65" s="290"/>
      <c r="E65" s="290"/>
      <c r="F65" s="307"/>
      <c r="G65" s="307"/>
      <c r="H65" s="307"/>
      <c r="I65" s="307"/>
      <c r="J65" s="323"/>
    </row>
    <row r="66" spans="1:10" ht="31.5" customHeight="1">
      <c r="A66" s="306">
        <v>55</v>
      </c>
      <c r="B66" s="307"/>
      <c r="C66" s="290"/>
      <c r="D66" s="290"/>
      <c r="E66" s="290"/>
      <c r="F66" s="307"/>
      <c r="G66" s="307"/>
      <c r="H66" s="307"/>
      <c r="I66" s="307"/>
      <c r="J66" s="323"/>
    </row>
    <row r="67" spans="1:10" ht="31.5" customHeight="1">
      <c r="A67" s="306">
        <v>56</v>
      </c>
      <c r="B67" s="307"/>
      <c r="C67" s="290"/>
      <c r="D67" s="290"/>
      <c r="E67" s="290"/>
      <c r="F67" s="307"/>
      <c r="G67" s="307"/>
      <c r="H67" s="307"/>
      <c r="I67" s="307"/>
      <c r="J67" s="323"/>
    </row>
    <row r="68" spans="1:10" ht="31.5" customHeight="1">
      <c r="A68" s="306">
        <v>57</v>
      </c>
      <c r="B68" s="307"/>
      <c r="C68" s="290"/>
      <c r="D68" s="290"/>
      <c r="E68" s="290"/>
      <c r="F68" s="307"/>
      <c r="G68" s="307"/>
      <c r="H68" s="307"/>
      <c r="I68" s="307"/>
      <c r="J68" s="323"/>
    </row>
    <row r="69" spans="1:10" ht="31.5" customHeight="1">
      <c r="A69" s="306">
        <v>58</v>
      </c>
      <c r="B69" s="307"/>
      <c r="C69" s="290"/>
      <c r="D69" s="290"/>
      <c r="E69" s="290"/>
      <c r="F69" s="307"/>
      <c r="G69" s="307"/>
      <c r="H69" s="307"/>
      <c r="I69" s="307"/>
      <c r="J69" s="323"/>
    </row>
    <row r="70" spans="1:10" ht="31.5" customHeight="1">
      <c r="A70" s="306">
        <v>59</v>
      </c>
      <c r="B70" s="307"/>
      <c r="C70" s="290"/>
      <c r="D70" s="290"/>
      <c r="E70" s="290"/>
      <c r="F70" s="307"/>
      <c r="G70" s="307"/>
      <c r="H70" s="307"/>
      <c r="I70" s="307"/>
      <c r="J70" s="323"/>
    </row>
    <row r="71" spans="1:10" ht="31.5" customHeight="1">
      <c r="A71" s="306">
        <v>60</v>
      </c>
      <c r="B71" s="307"/>
      <c r="C71" s="290"/>
      <c r="D71" s="290"/>
      <c r="E71" s="290"/>
      <c r="F71" s="307"/>
      <c r="G71" s="307"/>
      <c r="H71" s="307"/>
      <c r="I71" s="307"/>
      <c r="J71" s="323"/>
    </row>
    <row r="72" spans="1:10" ht="31.5" customHeight="1">
      <c r="A72" s="306">
        <v>61</v>
      </c>
      <c r="B72" s="307"/>
      <c r="C72" s="290"/>
      <c r="D72" s="290"/>
      <c r="E72" s="290"/>
      <c r="F72" s="307"/>
      <c r="G72" s="307"/>
      <c r="H72" s="307"/>
      <c r="I72" s="307"/>
      <c r="J72" s="323"/>
    </row>
    <row r="73" spans="1:10" ht="31.5" customHeight="1">
      <c r="A73" s="306">
        <v>62</v>
      </c>
      <c r="B73" s="307"/>
      <c r="C73" s="290"/>
      <c r="D73" s="290"/>
      <c r="E73" s="290"/>
      <c r="F73" s="307"/>
      <c r="G73" s="307"/>
      <c r="H73" s="307"/>
      <c r="I73" s="307"/>
      <c r="J73" s="323"/>
    </row>
    <row r="74" spans="1:10" ht="31.5" customHeight="1">
      <c r="A74" s="306">
        <v>63</v>
      </c>
      <c r="B74" s="307"/>
      <c r="C74" s="290"/>
      <c r="D74" s="290"/>
      <c r="E74" s="290"/>
      <c r="F74" s="307"/>
      <c r="G74" s="307"/>
      <c r="H74" s="307"/>
      <c r="I74" s="307"/>
      <c r="J74" s="323"/>
    </row>
    <row r="75" spans="1:10" ht="31.5" customHeight="1">
      <c r="A75" s="306">
        <v>64</v>
      </c>
      <c r="B75" s="307"/>
      <c r="C75" s="290"/>
      <c r="D75" s="290"/>
      <c r="E75" s="290"/>
      <c r="F75" s="307"/>
      <c r="G75" s="307"/>
      <c r="H75" s="307"/>
      <c r="I75" s="307"/>
      <c r="J75" s="323"/>
    </row>
    <row r="76" spans="1:10" ht="31.5" customHeight="1">
      <c r="A76" s="306">
        <v>65</v>
      </c>
      <c r="B76" s="307"/>
      <c r="C76" s="290"/>
      <c r="D76" s="290"/>
      <c r="E76" s="290"/>
      <c r="F76" s="307"/>
      <c r="G76" s="307"/>
      <c r="H76" s="307"/>
      <c r="I76" s="307"/>
      <c r="J76" s="323"/>
    </row>
    <row r="77" spans="1:10" ht="31.5" customHeight="1">
      <c r="A77" s="306">
        <v>66</v>
      </c>
      <c r="B77" s="307"/>
      <c r="C77" s="290"/>
      <c r="D77" s="290"/>
      <c r="E77" s="290"/>
      <c r="F77" s="307"/>
      <c r="G77" s="307"/>
      <c r="H77" s="307"/>
      <c r="I77" s="307"/>
      <c r="J77" s="323"/>
    </row>
    <row r="78" spans="1:10" ht="31.5" customHeight="1">
      <c r="A78" s="306">
        <v>67</v>
      </c>
      <c r="B78" s="307"/>
      <c r="C78" s="290"/>
      <c r="D78" s="290"/>
      <c r="E78" s="290"/>
      <c r="F78" s="307"/>
      <c r="G78" s="307"/>
      <c r="H78" s="307"/>
      <c r="I78" s="307"/>
      <c r="J78" s="323"/>
    </row>
    <row r="79" spans="1:10" ht="31.5" customHeight="1">
      <c r="A79" s="306">
        <v>68</v>
      </c>
      <c r="B79" s="307"/>
      <c r="C79" s="290"/>
      <c r="D79" s="290"/>
      <c r="E79" s="290"/>
      <c r="F79" s="307"/>
      <c r="G79" s="307"/>
      <c r="H79" s="307"/>
      <c r="I79" s="307"/>
      <c r="J79" s="323"/>
    </row>
    <row r="80" spans="1:10" ht="31.5" customHeight="1">
      <c r="A80" s="306">
        <v>69</v>
      </c>
      <c r="B80" s="307"/>
      <c r="C80" s="290"/>
      <c r="D80" s="290"/>
      <c r="E80" s="290"/>
      <c r="F80" s="307"/>
      <c r="G80" s="307"/>
      <c r="H80" s="307"/>
      <c r="I80" s="307"/>
      <c r="J80" s="323"/>
    </row>
    <row r="81" spans="1:10" ht="31.5" customHeight="1">
      <c r="A81" s="306">
        <v>70</v>
      </c>
      <c r="B81" s="307"/>
      <c r="C81" s="290"/>
      <c r="D81" s="290"/>
      <c r="E81" s="290"/>
      <c r="F81" s="307"/>
      <c r="G81" s="307"/>
      <c r="H81" s="307"/>
      <c r="I81" s="307"/>
      <c r="J81" s="323"/>
    </row>
    <row r="82" spans="1:10" ht="31.5" customHeight="1">
      <c r="A82" s="306">
        <v>71</v>
      </c>
      <c r="B82" s="307"/>
      <c r="C82" s="290"/>
      <c r="D82" s="290"/>
      <c r="E82" s="290"/>
      <c r="F82" s="307"/>
      <c r="G82" s="307"/>
      <c r="H82" s="307"/>
      <c r="I82" s="307"/>
      <c r="J82" s="323"/>
    </row>
    <row r="83" spans="1:10" ht="31.5" customHeight="1">
      <c r="A83" s="306">
        <v>72</v>
      </c>
      <c r="B83" s="307"/>
      <c r="C83" s="290"/>
      <c r="D83" s="290"/>
      <c r="E83" s="290"/>
      <c r="F83" s="307"/>
      <c r="G83" s="307"/>
      <c r="H83" s="307"/>
      <c r="I83" s="307"/>
      <c r="J83" s="323"/>
    </row>
    <row r="84" spans="1:10" ht="31.5" customHeight="1">
      <c r="A84" s="306">
        <v>73</v>
      </c>
      <c r="B84" s="307"/>
      <c r="C84" s="290"/>
      <c r="D84" s="290"/>
      <c r="E84" s="290"/>
      <c r="F84" s="307"/>
      <c r="G84" s="307"/>
      <c r="H84" s="307"/>
      <c r="I84" s="307"/>
      <c r="J84" s="323"/>
    </row>
    <row r="85" spans="1:10" ht="31.5" customHeight="1">
      <c r="A85" s="306">
        <v>74</v>
      </c>
      <c r="B85" s="307"/>
      <c r="C85" s="290"/>
      <c r="D85" s="290"/>
      <c r="E85" s="290"/>
      <c r="F85" s="307"/>
      <c r="G85" s="307"/>
      <c r="H85" s="307"/>
      <c r="I85" s="307"/>
      <c r="J85" s="323"/>
    </row>
    <row r="86" spans="1:10" ht="31.5" customHeight="1">
      <c r="A86" s="306">
        <v>75</v>
      </c>
      <c r="B86" s="307"/>
      <c r="C86" s="290"/>
      <c r="D86" s="290"/>
      <c r="E86" s="290"/>
      <c r="F86" s="307"/>
      <c r="G86" s="307"/>
      <c r="H86" s="307"/>
      <c r="I86" s="307"/>
      <c r="J86" s="323"/>
    </row>
    <row r="87" spans="1:10" ht="31.5" customHeight="1">
      <c r="A87" s="306">
        <v>76</v>
      </c>
      <c r="B87" s="307"/>
      <c r="C87" s="290"/>
      <c r="D87" s="290"/>
      <c r="E87" s="290"/>
      <c r="F87" s="307"/>
      <c r="G87" s="307"/>
      <c r="H87" s="307"/>
      <c r="I87" s="307"/>
      <c r="J87" s="323"/>
    </row>
    <row r="88" spans="1:10" ht="31.5" customHeight="1">
      <c r="A88" s="306">
        <v>77</v>
      </c>
      <c r="B88" s="307"/>
      <c r="C88" s="290"/>
      <c r="D88" s="290"/>
      <c r="E88" s="290"/>
      <c r="F88" s="307"/>
      <c r="G88" s="307"/>
      <c r="H88" s="307"/>
      <c r="I88" s="307"/>
      <c r="J88" s="323"/>
    </row>
    <row r="89" spans="1:10" ht="31.5" customHeight="1">
      <c r="A89" s="306">
        <v>78</v>
      </c>
      <c r="B89" s="307"/>
      <c r="C89" s="290"/>
      <c r="D89" s="290"/>
      <c r="E89" s="290"/>
      <c r="F89" s="307"/>
      <c r="G89" s="307"/>
      <c r="H89" s="307"/>
      <c r="I89" s="307"/>
      <c r="J89" s="323"/>
    </row>
    <row r="90" spans="1:10" ht="31.5" customHeight="1">
      <c r="A90" s="306">
        <v>79</v>
      </c>
      <c r="B90" s="307"/>
      <c r="C90" s="290"/>
      <c r="D90" s="290"/>
      <c r="E90" s="290"/>
      <c r="F90" s="307"/>
      <c r="G90" s="307"/>
      <c r="H90" s="307"/>
      <c r="I90" s="307"/>
      <c r="J90" s="323"/>
    </row>
    <row r="91" spans="1:10" ht="31.5" customHeight="1">
      <c r="A91" s="306">
        <v>80</v>
      </c>
      <c r="B91" s="307"/>
      <c r="C91" s="290"/>
      <c r="D91" s="290"/>
      <c r="E91" s="290"/>
      <c r="F91" s="307"/>
      <c r="G91" s="307"/>
      <c r="H91" s="307"/>
      <c r="I91" s="307"/>
      <c r="J91" s="323"/>
    </row>
    <row r="92" spans="1:10" ht="31.5" customHeight="1">
      <c r="A92" s="306">
        <v>81</v>
      </c>
      <c r="B92" s="307"/>
      <c r="C92" s="290"/>
      <c r="D92" s="290"/>
      <c r="E92" s="290"/>
      <c r="F92" s="307"/>
      <c r="G92" s="307"/>
      <c r="H92" s="307"/>
      <c r="I92" s="307"/>
      <c r="J92" s="323"/>
    </row>
    <row r="93" spans="1:10" ht="31.5" customHeight="1">
      <c r="A93" s="306">
        <v>82</v>
      </c>
      <c r="B93" s="307"/>
      <c r="C93" s="290"/>
      <c r="D93" s="290"/>
      <c r="E93" s="290"/>
      <c r="F93" s="307"/>
      <c r="G93" s="307"/>
      <c r="H93" s="307"/>
      <c r="I93" s="307"/>
      <c r="J93" s="323"/>
    </row>
    <row r="94" spans="1:10" ht="31.5" customHeight="1">
      <c r="A94" s="306">
        <v>83</v>
      </c>
      <c r="B94" s="307"/>
      <c r="C94" s="290"/>
      <c r="D94" s="290"/>
      <c r="E94" s="290"/>
      <c r="F94" s="307"/>
      <c r="G94" s="307"/>
      <c r="H94" s="307"/>
      <c r="I94" s="307"/>
      <c r="J94" s="323"/>
    </row>
    <row r="95" spans="1:10" ht="31.5" customHeight="1">
      <c r="A95" s="306">
        <v>84</v>
      </c>
      <c r="B95" s="307"/>
      <c r="C95" s="290"/>
      <c r="D95" s="290"/>
      <c r="E95" s="290"/>
      <c r="F95" s="307"/>
      <c r="G95" s="307"/>
      <c r="H95" s="307"/>
      <c r="I95" s="307"/>
      <c r="J95" s="323"/>
    </row>
    <row r="96" spans="1:10" ht="31.5" customHeight="1">
      <c r="A96" s="306">
        <v>85</v>
      </c>
      <c r="B96" s="307"/>
      <c r="C96" s="290"/>
      <c r="D96" s="290"/>
      <c r="E96" s="290"/>
      <c r="F96" s="307"/>
      <c r="G96" s="307"/>
      <c r="H96" s="307"/>
      <c r="I96" s="307"/>
      <c r="J96" s="323"/>
    </row>
    <row r="97" spans="1:10" ht="31.5" customHeight="1">
      <c r="A97" s="306">
        <v>86</v>
      </c>
      <c r="B97" s="307"/>
      <c r="C97" s="290"/>
      <c r="D97" s="290"/>
      <c r="E97" s="290"/>
      <c r="F97" s="307"/>
      <c r="G97" s="307"/>
      <c r="H97" s="307"/>
      <c r="I97" s="307"/>
      <c r="J97" s="323"/>
    </row>
    <row r="98" spans="1:10" ht="31.5" customHeight="1">
      <c r="A98" s="306">
        <v>87</v>
      </c>
      <c r="B98" s="307"/>
      <c r="C98" s="290"/>
      <c r="D98" s="290"/>
      <c r="E98" s="290"/>
      <c r="F98" s="307"/>
      <c r="G98" s="307"/>
      <c r="H98" s="307"/>
      <c r="I98" s="307"/>
      <c r="J98" s="323"/>
    </row>
    <row r="99" spans="1:10" ht="31.5" customHeight="1">
      <c r="A99" s="306">
        <v>88</v>
      </c>
      <c r="B99" s="307"/>
      <c r="C99" s="290"/>
      <c r="D99" s="290"/>
      <c r="E99" s="290"/>
      <c r="F99" s="307"/>
      <c r="G99" s="307"/>
      <c r="H99" s="307"/>
      <c r="I99" s="307"/>
      <c r="J99" s="323"/>
    </row>
    <row r="100" spans="1:10" ht="31.5" customHeight="1">
      <c r="A100" s="306">
        <v>89</v>
      </c>
      <c r="B100" s="307"/>
      <c r="C100" s="290"/>
      <c r="D100" s="290"/>
      <c r="E100" s="290"/>
      <c r="F100" s="307"/>
      <c r="G100" s="307"/>
      <c r="H100" s="307"/>
      <c r="I100" s="307"/>
      <c r="J100" s="323"/>
    </row>
    <row r="101" spans="1:10" ht="31.5" customHeight="1">
      <c r="A101" s="306">
        <v>90</v>
      </c>
      <c r="B101" s="307"/>
      <c r="C101" s="290"/>
      <c r="D101" s="290"/>
      <c r="E101" s="290"/>
      <c r="F101" s="307"/>
      <c r="G101" s="307"/>
      <c r="H101" s="307"/>
      <c r="I101" s="307"/>
      <c r="J101" s="323"/>
    </row>
    <row r="102" spans="1:10" ht="31.5" customHeight="1">
      <c r="A102" s="306">
        <v>91</v>
      </c>
      <c r="B102" s="307"/>
      <c r="C102" s="290"/>
      <c r="D102" s="290"/>
      <c r="E102" s="290"/>
      <c r="F102" s="307"/>
      <c r="G102" s="307"/>
      <c r="H102" s="307"/>
      <c r="I102" s="307"/>
      <c r="J102" s="323"/>
    </row>
    <row r="103" spans="1:10" ht="31.5" customHeight="1">
      <c r="A103" s="306">
        <v>92</v>
      </c>
      <c r="B103" s="307"/>
      <c r="C103" s="290"/>
      <c r="D103" s="290"/>
      <c r="E103" s="290"/>
      <c r="F103" s="307"/>
      <c r="G103" s="307"/>
      <c r="H103" s="307"/>
      <c r="I103" s="307"/>
      <c r="J103" s="323"/>
    </row>
    <row r="104" spans="1:10" ht="31.5" customHeight="1">
      <c r="A104" s="306">
        <v>93</v>
      </c>
      <c r="B104" s="307"/>
      <c r="C104" s="290"/>
      <c r="D104" s="290"/>
      <c r="E104" s="290"/>
      <c r="F104" s="307"/>
      <c r="G104" s="307"/>
      <c r="H104" s="307"/>
      <c r="I104" s="307"/>
      <c r="J104" s="323"/>
    </row>
    <row r="105" spans="1:10" ht="31.5" customHeight="1">
      <c r="A105" s="306">
        <v>94</v>
      </c>
      <c r="B105" s="307"/>
      <c r="C105" s="290"/>
      <c r="D105" s="290"/>
      <c r="E105" s="290"/>
      <c r="F105" s="307"/>
      <c r="G105" s="307"/>
      <c r="H105" s="307"/>
      <c r="I105" s="307"/>
      <c r="J105" s="323"/>
    </row>
    <row r="106" spans="1:10" ht="31.5" customHeight="1">
      <c r="A106" s="306">
        <v>95</v>
      </c>
      <c r="B106" s="307"/>
      <c r="C106" s="290"/>
      <c r="D106" s="290"/>
      <c r="E106" s="290"/>
      <c r="F106" s="307"/>
      <c r="G106" s="307"/>
      <c r="H106" s="307"/>
      <c r="I106" s="307"/>
      <c r="J106" s="323"/>
    </row>
    <row r="107" spans="1:10" ht="31.5" customHeight="1">
      <c r="A107" s="306">
        <v>96</v>
      </c>
      <c r="B107" s="307"/>
      <c r="C107" s="290"/>
      <c r="D107" s="290"/>
      <c r="E107" s="290"/>
      <c r="F107" s="307"/>
      <c r="G107" s="307"/>
      <c r="H107" s="307"/>
      <c r="I107" s="307"/>
      <c r="J107" s="323"/>
    </row>
    <row r="108" spans="1:10" ht="31.5" customHeight="1">
      <c r="A108" s="306">
        <v>97</v>
      </c>
      <c r="B108" s="307"/>
      <c r="C108" s="290"/>
      <c r="D108" s="290"/>
      <c r="E108" s="290"/>
      <c r="F108" s="307"/>
      <c r="G108" s="307"/>
      <c r="H108" s="307"/>
      <c r="I108" s="307"/>
      <c r="J108" s="323"/>
    </row>
    <row r="109" spans="1:10" ht="31.5" customHeight="1">
      <c r="A109" s="306">
        <v>98</v>
      </c>
      <c r="B109" s="307"/>
      <c r="C109" s="290"/>
      <c r="D109" s="290"/>
      <c r="E109" s="290"/>
      <c r="F109" s="307"/>
      <c r="G109" s="307"/>
      <c r="H109" s="307"/>
      <c r="I109" s="307"/>
      <c r="J109" s="323"/>
    </row>
    <row r="110" spans="1:10" ht="31.5" customHeight="1">
      <c r="A110" s="306">
        <v>99</v>
      </c>
      <c r="B110" s="307"/>
      <c r="C110" s="290"/>
      <c r="D110" s="290"/>
      <c r="E110" s="290"/>
      <c r="F110" s="307"/>
      <c r="G110" s="307"/>
      <c r="H110" s="307"/>
      <c r="I110" s="307"/>
      <c r="J110" s="323"/>
    </row>
    <row r="111" spans="1:10" ht="31.5" customHeight="1">
      <c r="A111" s="306">
        <v>100</v>
      </c>
      <c r="B111" s="307"/>
      <c r="C111" s="290"/>
      <c r="D111" s="290"/>
      <c r="E111" s="290"/>
      <c r="F111" s="307"/>
      <c r="G111" s="307"/>
      <c r="H111" s="307"/>
      <c r="I111" s="307"/>
      <c r="J111" s="323"/>
    </row>
    <row r="112" spans="1:10" ht="31.5" customHeight="1">
      <c r="A112" s="306">
        <v>101</v>
      </c>
      <c r="B112" s="307"/>
      <c r="C112" s="290"/>
      <c r="D112" s="290"/>
      <c r="E112" s="290"/>
      <c r="F112" s="307"/>
      <c r="G112" s="307"/>
      <c r="H112" s="307"/>
      <c r="I112" s="307"/>
      <c r="J112" s="323"/>
    </row>
    <row r="113" spans="1:10" ht="31.5" customHeight="1">
      <c r="A113" s="306">
        <v>102</v>
      </c>
      <c r="B113" s="307"/>
      <c r="C113" s="290"/>
      <c r="D113" s="290"/>
      <c r="E113" s="290"/>
      <c r="F113" s="307"/>
      <c r="G113" s="307"/>
      <c r="H113" s="307"/>
      <c r="I113" s="307"/>
      <c r="J113" s="323"/>
    </row>
    <row r="114" spans="1:10" ht="31.5" customHeight="1">
      <c r="A114" s="306">
        <v>103</v>
      </c>
      <c r="B114" s="307"/>
      <c r="C114" s="290"/>
      <c r="D114" s="290"/>
      <c r="E114" s="290"/>
      <c r="F114" s="307"/>
      <c r="G114" s="307"/>
      <c r="H114" s="307"/>
      <c r="I114" s="307"/>
      <c r="J114" s="323"/>
    </row>
    <row r="115" spans="1:10" ht="31.5" customHeight="1">
      <c r="A115" s="306">
        <v>104</v>
      </c>
      <c r="B115" s="307"/>
      <c r="C115" s="290"/>
      <c r="D115" s="290"/>
      <c r="E115" s="290"/>
      <c r="F115" s="307"/>
      <c r="G115" s="307"/>
      <c r="H115" s="307"/>
      <c r="I115" s="307"/>
      <c r="J115" s="323"/>
    </row>
    <row r="116" spans="1:10" ht="31.5" customHeight="1">
      <c r="A116" s="306">
        <v>105</v>
      </c>
      <c r="B116" s="307"/>
      <c r="C116" s="290"/>
      <c r="D116" s="290"/>
      <c r="E116" s="290"/>
      <c r="F116" s="307"/>
      <c r="G116" s="307"/>
      <c r="H116" s="307"/>
      <c r="I116" s="307"/>
      <c r="J116" s="323"/>
    </row>
    <row r="117" spans="1:10" ht="31.5" customHeight="1">
      <c r="A117" s="306">
        <v>106</v>
      </c>
      <c r="B117" s="307"/>
      <c r="C117" s="290"/>
      <c r="D117" s="290"/>
      <c r="E117" s="290"/>
      <c r="F117" s="307"/>
      <c r="G117" s="307"/>
      <c r="H117" s="307"/>
      <c r="I117" s="307"/>
      <c r="J117" s="323"/>
    </row>
    <row r="118" spans="1:10" ht="31.5" customHeight="1">
      <c r="A118" s="306">
        <v>107</v>
      </c>
      <c r="B118" s="307"/>
      <c r="C118" s="290"/>
      <c r="D118" s="290"/>
      <c r="E118" s="290"/>
      <c r="F118" s="307"/>
      <c r="G118" s="307"/>
      <c r="H118" s="307"/>
      <c r="I118" s="307"/>
      <c r="J118" s="323"/>
    </row>
    <row r="119" spans="1:10" ht="31.5" customHeight="1">
      <c r="A119" s="306">
        <v>108</v>
      </c>
      <c r="B119" s="307"/>
      <c r="C119" s="290"/>
      <c r="D119" s="290"/>
      <c r="E119" s="290"/>
      <c r="F119" s="307"/>
      <c r="G119" s="307"/>
      <c r="H119" s="307"/>
      <c r="I119" s="307"/>
      <c r="J119" s="323"/>
    </row>
    <row r="120" spans="1:10" ht="31.5" customHeight="1">
      <c r="A120" s="306">
        <v>109</v>
      </c>
      <c r="B120" s="307"/>
      <c r="C120" s="290"/>
      <c r="D120" s="290"/>
      <c r="E120" s="290"/>
      <c r="F120" s="307"/>
      <c r="G120" s="307"/>
      <c r="H120" s="307"/>
      <c r="I120" s="307"/>
      <c r="J120" s="323"/>
    </row>
    <row r="121" spans="1:10" ht="31.5" customHeight="1">
      <c r="A121" s="306">
        <v>110</v>
      </c>
      <c r="B121" s="307"/>
      <c r="C121" s="290"/>
      <c r="D121" s="290"/>
      <c r="E121" s="290"/>
      <c r="F121" s="307"/>
      <c r="G121" s="307"/>
      <c r="H121" s="307"/>
      <c r="I121" s="307"/>
      <c r="J121" s="323"/>
    </row>
    <row r="122" spans="1:10" ht="31.5" customHeight="1">
      <c r="A122" s="306">
        <v>111</v>
      </c>
      <c r="B122" s="307"/>
      <c r="C122" s="290"/>
      <c r="D122" s="290"/>
      <c r="E122" s="290"/>
      <c r="F122" s="307"/>
      <c r="G122" s="307"/>
      <c r="H122" s="307"/>
      <c r="I122" s="307"/>
      <c r="J122" s="323"/>
    </row>
    <row r="123" spans="1:10" ht="31.5" customHeight="1">
      <c r="A123" s="306">
        <v>112</v>
      </c>
      <c r="B123" s="307"/>
      <c r="C123" s="290"/>
      <c r="D123" s="290"/>
      <c r="E123" s="290"/>
      <c r="F123" s="307"/>
      <c r="G123" s="307"/>
      <c r="H123" s="307"/>
      <c r="I123" s="307"/>
      <c r="J123" s="323"/>
    </row>
    <row r="124" spans="1:10" ht="31.5" customHeight="1">
      <c r="A124" s="306">
        <v>113</v>
      </c>
      <c r="B124" s="307"/>
      <c r="C124" s="290"/>
      <c r="D124" s="290"/>
      <c r="E124" s="290"/>
      <c r="F124" s="307"/>
      <c r="G124" s="307"/>
      <c r="H124" s="307"/>
      <c r="I124" s="307"/>
      <c r="J124" s="323"/>
    </row>
    <row r="125" spans="1:10" ht="31.5" customHeight="1">
      <c r="A125" s="306">
        <v>114</v>
      </c>
      <c r="B125" s="307"/>
      <c r="C125" s="290"/>
      <c r="D125" s="290"/>
      <c r="E125" s="290"/>
      <c r="F125" s="307"/>
      <c r="G125" s="307"/>
      <c r="H125" s="307"/>
      <c r="I125" s="307"/>
      <c r="J125" s="323"/>
    </row>
    <row r="126" spans="1:10" ht="31.5" customHeight="1">
      <c r="A126" s="306">
        <v>115</v>
      </c>
      <c r="B126" s="307"/>
      <c r="C126" s="290"/>
      <c r="D126" s="290"/>
      <c r="E126" s="290"/>
      <c r="F126" s="307"/>
      <c r="G126" s="307"/>
      <c r="H126" s="307"/>
      <c r="I126" s="307"/>
      <c r="J126" s="323"/>
    </row>
    <row r="127" spans="1:10" ht="31.5" customHeight="1">
      <c r="A127" s="306">
        <v>116</v>
      </c>
      <c r="B127" s="307"/>
      <c r="C127" s="290"/>
      <c r="D127" s="290"/>
      <c r="E127" s="290"/>
      <c r="F127" s="307"/>
      <c r="G127" s="307"/>
      <c r="H127" s="307"/>
      <c r="I127" s="307"/>
      <c r="J127" s="323"/>
    </row>
    <row r="128" spans="1:10" ht="31.5" customHeight="1">
      <c r="A128" s="306">
        <v>117</v>
      </c>
      <c r="B128" s="307"/>
      <c r="C128" s="290"/>
      <c r="D128" s="290"/>
      <c r="E128" s="290"/>
      <c r="F128" s="307"/>
      <c r="G128" s="307"/>
      <c r="H128" s="307"/>
      <c r="I128" s="307"/>
      <c r="J128" s="323"/>
    </row>
    <row r="129" spans="1:10" ht="31.5" customHeight="1">
      <c r="A129" s="306">
        <v>118</v>
      </c>
      <c r="B129" s="307"/>
      <c r="C129" s="290"/>
      <c r="D129" s="290"/>
      <c r="E129" s="290"/>
      <c r="F129" s="307"/>
      <c r="G129" s="307"/>
      <c r="H129" s="307"/>
      <c r="I129" s="307"/>
      <c r="J129" s="323"/>
    </row>
    <row r="130" spans="1:10" ht="31.5" customHeight="1">
      <c r="A130" s="306">
        <v>119</v>
      </c>
      <c r="B130" s="307"/>
      <c r="C130" s="290"/>
      <c r="D130" s="290"/>
      <c r="E130" s="290"/>
      <c r="F130" s="307"/>
      <c r="G130" s="307"/>
      <c r="H130" s="307"/>
      <c r="I130" s="307"/>
      <c r="J130" s="323"/>
    </row>
    <row r="131" spans="1:10" ht="31.5" customHeight="1">
      <c r="A131" s="306">
        <v>120</v>
      </c>
      <c r="B131" s="307"/>
      <c r="C131" s="290"/>
      <c r="D131" s="290"/>
      <c r="E131" s="290"/>
      <c r="F131" s="307"/>
      <c r="G131" s="307"/>
      <c r="H131" s="307"/>
      <c r="I131" s="307"/>
      <c r="J131" s="323"/>
    </row>
    <row r="132" spans="1:10" ht="31.5" customHeight="1">
      <c r="A132" s="306">
        <v>121</v>
      </c>
      <c r="B132" s="307"/>
      <c r="C132" s="290"/>
      <c r="D132" s="290"/>
      <c r="E132" s="290"/>
      <c r="F132" s="307"/>
      <c r="G132" s="307"/>
      <c r="H132" s="307"/>
      <c r="I132" s="307"/>
      <c r="J132" s="323"/>
    </row>
    <row r="133" spans="1:10" ht="31.5" customHeight="1">
      <c r="A133" s="306">
        <v>122</v>
      </c>
      <c r="B133" s="307"/>
      <c r="C133" s="290"/>
      <c r="D133" s="290"/>
      <c r="E133" s="290"/>
      <c r="F133" s="307"/>
      <c r="G133" s="307"/>
      <c r="H133" s="307"/>
      <c r="I133" s="307"/>
      <c r="J133" s="323"/>
    </row>
    <row r="134" spans="1:10" ht="31.5" customHeight="1">
      <c r="A134" s="306">
        <v>123</v>
      </c>
      <c r="B134" s="307"/>
      <c r="C134" s="290"/>
      <c r="D134" s="290"/>
      <c r="E134" s="290"/>
      <c r="F134" s="307"/>
      <c r="G134" s="307"/>
      <c r="H134" s="307"/>
      <c r="I134" s="307"/>
      <c r="J134" s="323"/>
    </row>
    <row r="135" spans="1:10" ht="31.5" customHeight="1">
      <c r="A135" s="306">
        <v>124</v>
      </c>
      <c r="B135" s="307"/>
      <c r="C135" s="290"/>
      <c r="D135" s="290"/>
      <c r="E135" s="290"/>
      <c r="F135" s="307"/>
      <c r="G135" s="307"/>
      <c r="H135" s="307"/>
      <c r="I135" s="307"/>
      <c r="J135" s="323"/>
    </row>
    <row r="136" spans="1:10" ht="31.5" customHeight="1">
      <c r="A136" s="306">
        <v>125</v>
      </c>
      <c r="B136" s="307"/>
      <c r="C136" s="290"/>
      <c r="D136" s="290"/>
      <c r="E136" s="290"/>
      <c r="F136" s="307"/>
      <c r="G136" s="307"/>
      <c r="H136" s="307"/>
      <c r="I136" s="307"/>
      <c r="J136" s="323"/>
    </row>
    <row r="137" spans="1:10" ht="31.5" customHeight="1">
      <c r="A137" s="306">
        <v>126</v>
      </c>
      <c r="B137" s="307"/>
      <c r="C137" s="290"/>
      <c r="D137" s="290"/>
      <c r="E137" s="290"/>
      <c r="F137" s="307"/>
      <c r="G137" s="307"/>
      <c r="H137" s="307"/>
      <c r="I137" s="307"/>
      <c r="J137" s="323"/>
    </row>
    <row r="138" spans="1:10" ht="31.5" customHeight="1">
      <c r="A138" s="306">
        <v>127</v>
      </c>
      <c r="B138" s="307"/>
      <c r="C138" s="290"/>
      <c r="D138" s="290"/>
      <c r="E138" s="290"/>
      <c r="F138" s="307"/>
      <c r="G138" s="307"/>
      <c r="H138" s="307"/>
      <c r="I138" s="307"/>
      <c r="J138" s="323"/>
    </row>
    <row r="139" spans="1:10" ht="31.5" customHeight="1">
      <c r="A139" s="306">
        <v>128</v>
      </c>
      <c r="B139" s="307"/>
      <c r="C139" s="290"/>
      <c r="D139" s="290"/>
      <c r="E139" s="290"/>
      <c r="F139" s="307"/>
      <c r="G139" s="307"/>
      <c r="H139" s="307"/>
      <c r="I139" s="307"/>
      <c r="J139" s="323"/>
    </row>
    <row r="140" spans="1:10" ht="31.5" customHeight="1">
      <c r="A140" s="306">
        <v>129</v>
      </c>
      <c r="B140" s="307"/>
      <c r="C140" s="290"/>
      <c r="D140" s="290"/>
      <c r="E140" s="290"/>
      <c r="F140" s="307"/>
      <c r="G140" s="307"/>
      <c r="H140" s="307"/>
      <c r="I140" s="307"/>
      <c r="J140" s="323"/>
    </row>
    <row r="141" spans="1:10" ht="31.5" customHeight="1">
      <c r="A141" s="306">
        <v>130</v>
      </c>
      <c r="B141" s="307"/>
      <c r="C141" s="290"/>
      <c r="D141" s="290"/>
      <c r="E141" s="290"/>
      <c r="F141" s="307"/>
      <c r="G141" s="307"/>
      <c r="H141" s="307"/>
      <c r="I141" s="307"/>
      <c r="J141" s="323"/>
    </row>
    <row r="142" spans="1:10" ht="31.5" customHeight="1">
      <c r="A142" s="306">
        <v>131</v>
      </c>
      <c r="B142" s="307"/>
      <c r="C142" s="290"/>
      <c r="D142" s="290"/>
      <c r="E142" s="290"/>
      <c r="F142" s="307"/>
      <c r="G142" s="307"/>
      <c r="H142" s="307"/>
      <c r="I142" s="307"/>
      <c r="J142" s="323"/>
    </row>
    <row r="143" spans="1:10" ht="31.5" customHeight="1">
      <c r="A143" s="306">
        <v>132</v>
      </c>
      <c r="B143" s="307"/>
      <c r="C143" s="290"/>
      <c r="D143" s="290"/>
      <c r="E143" s="290"/>
      <c r="F143" s="307"/>
      <c r="G143" s="307"/>
      <c r="H143" s="307"/>
      <c r="I143" s="307"/>
      <c r="J143" s="323"/>
    </row>
    <row r="144" spans="1:10" ht="31.5" customHeight="1">
      <c r="A144" s="306">
        <v>133</v>
      </c>
      <c r="B144" s="307"/>
      <c r="C144" s="290"/>
      <c r="D144" s="290"/>
      <c r="E144" s="290"/>
      <c r="F144" s="307"/>
      <c r="G144" s="307"/>
      <c r="H144" s="307"/>
      <c r="I144" s="307"/>
      <c r="J144" s="323"/>
    </row>
    <row r="145" spans="1:10" ht="31.5" customHeight="1">
      <c r="A145" s="306">
        <v>134</v>
      </c>
      <c r="B145" s="307"/>
      <c r="C145" s="290"/>
      <c r="D145" s="290"/>
      <c r="E145" s="290"/>
      <c r="F145" s="307"/>
      <c r="G145" s="307"/>
      <c r="H145" s="307"/>
      <c r="I145" s="307"/>
      <c r="J145" s="323"/>
    </row>
    <row r="146" spans="1:10" ht="31.5" customHeight="1">
      <c r="A146" s="306">
        <v>135</v>
      </c>
      <c r="B146" s="307"/>
      <c r="C146" s="290"/>
      <c r="D146" s="290"/>
      <c r="E146" s="290"/>
      <c r="F146" s="307"/>
      <c r="G146" s="307"/>
      <c r="H146" s="307"/>
      <c r="I146" s="307"/>
      <c r="J146" s="323"/>
    </row>
    <row r="147" spans="1:10" ht="31.5" customHeight="1">
      <c r="A147" s="306">
        <v>136</v>
      </c>
      <c r="B147" s="307"/>
      <c r="C147" s="290"/>
      <c r="D147" s="290"/>
      <c r="E147" s="290"/>
      <c r="F147" s="307"/>
      <c r="G147" s="307"/>
      <c r="H147" s="307"/>
      <c r="I147" s="307"/>
      <c r="J147" s="323"/>
    </row>
    <row r="148" spans="1:10" ht="31.5" customHeight="1">
      <c r="A148" s="306">
        <v>137</v>
      </c>
      <c r="B148" s="307"/>
      <c r="C148" s="290"/>
      <c r="D148" s="290"/>
      <c r="E148" s="290"/>
      <c r="F148" s="307"/>
      <c r="G148" s="307"/>
      <c r="H148" s="307"/>
      <c r="I148" s="307"/>
      <c r="J148" s="323"/>
    </row>
    <row r="149" spans="1:10" ht="31.5" customHeight="1">
      <c r="A149" s="306">
        <v>138</v>
      </c>
      <c r="B149" s="307"/>
      <c r="C149" s="290"/>
      <c r="D149" s="290"/>
      <c r="E149" s="290"/>
      <c r="F149" s="307"/>
      <c r="G149" s="307"/>
      <c r="H149" s="307"/>
      <c r="I149" s="307"/>
      <c r="J149" s="323"/>
    </row>
    <row r="150" spans="1:10" ht="31.5" customHeight="1">
      <c r="A150" s="306">
        <v>139</v>
      </c>
      <c r="B150" s="307"/>
      <c r="C150" s="290"/>
      <c r="D150" s="290"/>
      <c r="E150" s="290"/>
      <c r="F150" s="307"/>
      <c r="G150" s="307"/>
      <c r="H150" s="307"/>
      <c r="I150" s="307"/>
      <c r="J150" s="323"/>
    </row>
    <row r="151" spans="1:10" ht="31.5" customHeight="1">
      <c r="A151" s="306">
        <v>140</v>
      </c>
      <c r="B151" s="307"/>
      <c r="C151" s="290"/>
      <c r="D151" s="290"/>
      <c r="E151" s="290"/>
      <c r="F151" s="307"/>
      <c r="G151" s="307"/>
      <c r="H151" s="307"/>
      <c r="I151" s="307"/>
      <c r="J151" s="323"/>
    </row>
    <row r="152" spans="1:10" ht="31.5" customHeight="1">
      <c r="A152" s="306">
        <v>141</v>
      </c>
      <c r="B152" s="307"/>
      <c r="C152" s="290"/>
      <c r="D152" s="290"/>
      <c r="E152" s="290"/>
      <c r="F152" s="307"/>
      <c r="G152" s="307"/>
      <c r="H152" s="307"/>
      <c r="I152" s="307"/>
      <c r="J152" s="323"/>
    </row>
    <row r="153" spans="1:10" ht="31.5" customHeight="1">
      <c r="A153" s="306">
        <v>142</v>
      </c>
      <c r="B153" s="307"/>
      <c r="C153" s="290"/>
      <c r="D153" s="290"/>
      <c r="E153" s="290"/>
      <c r="F153" s="307"/>
      <c r="G153" s="307"/>
      <c r="H153" s="307"/>
      <c r="I153" s="307"/>
      <c r="J153" s="323"/>
    </row>
    <row r="154" spans="1:10" ht="31.5" customHeight="1">
      <c r="A154" s="306">
        <v>143</v>
      </c>
      <c r="B154" s="307"/>
      <c r="C154" s="290"/>
      <c r="D154" s="290"/>
      <c r="E154" s="290"/>
      <c r="F154" s="307"/>
      <c r="G154" s="307"/>
      <c r="H154" s="307"/>
      <c r="I154" s="307"/>
      <c r="J154" s="323"/>
    </row>
    <row r="155" spans="1:10" ht="31.5" customHeight="1">
      <c r="A155" s="306">
        <v>144</v>
      </c>
      <c r="B155" s="307"/>
      <c r="C155" s="290"/>
      <c r="D155" s="290"/>
      <c r="E155" s="290"/>
      <c r="F155" s="307"/>
      <c r="G155" s="307"/>
      <c r="H155" s="307"/>
      <c r="I155" s="307"/>
      <c r="J155" s="323"/>
    </row>
    <row r="156" spans="1:10" ht="31.5" customHeight="1">
      <c r="A156" s="306">
        <v>145</v>
      </c>
      <c r="B156" s="307"/>
      <c r="C156" s="290"/>
      <c r="D156" s="290"/>
      <c r="E156" s="290"/>
      <c r="F156" s="307"/>
      <c r="G156" s="307"/>
      <c r="H156" s="307"/>
      <c r="I156" s="307"/>
      <c r="J156" s="323"/>
    </row>
    <row r="157" spans="1:10" ht="31.5" customHeight="1">
      <c r="A157" s="306">
        <v>146</v>
      </c>
      <c r="B157" s="307"/>
      <c r="C157" s="290"/>
      <c r="D157" s="290"/>
      <c r="E157" s="290"/>
      <c r="F157" s="307"/>
      <c r="G157" s="307"/>
      <c r="H157" s="307"/>
      <c r="I157" s="307"/>
      <c r="J157" s="323"/>
    </row>
    <row r="158" spans="1:10" ht="31.5" customHeight="1">
      <c r="A158" s="306">
        <v>147</v>
      </c>
      <c r="B158" s="307"/>
      <c r="C158" s="290"/>
      <c r="D158" s="290"/>
      <c r="E158" s="290"/>
      <c r="F158" s="307"/>
      <c r="G158" s="307"/>
      <c r="H158" s="307"/>
      <c r="I158" s="307"/>
      <c r="J158" s="323"/>
    </row>
    <row r="159" spans="1:10" ht="31.5" customHeight="1">
      <c r="A159" s="306">
        <v>148</v>
      </c>
      <c r="B159" s="307"/>
      <c r="C159" s="290"/>
      <c r="D159" s="290"/>
      <c r="E159" s="290"/>
      <c r="F159" s="307"/>
      <c r="G159" s="307"/>
      <c r="H159" s="307"/>
      <c r="I159" s="307"/>
      <c r="J159" s="323"/>
    </row>
    <row r="160" spans="1:10" ht="31.5" customHeight="1">
      <c r="A160" s="306">
        <v>149</v>
      </c>
      <c r="B160" s="307"/>
      <c r="C160" s="290"/>
      <c r="D160" s="290"/>
      <c r="E160" s="290"/>
      <c r="F160" s="307"/>
      <c r="G160" s="307"/>
      <c r="H160" s="307"/>
      <c r="I160" s="307"/>
      <c r="J160" s="323"/>
    </row>
    <row r="161" spans="1:10" ht="31.5" customHeight="1">
      <c r="A161" s="306">
        <v>150</v>
      </c>
      <c r="B161" s="307"/>
      <c r="C161" s="290"/>
      <c r="D161" s="290"/>
      <c r="E161" s="290"/>
      <c r="F161" s="307"/>
      <c r="G161" s="307"/>
      <c r="H161" s="307"/>
      <c r="I161" s="307"/>
      <c r="J161" s="323"/>
    </row>
    <row r="162" spans="1:10" ht="31.5" customHeight="1">
      <c r="A162" s="306">
        <v>151</v>
      </c>
      <c r="B162" s="307"/>
      <c r="C162" s="290"/>
      <c r="D162" s="290"/>
      <c r="E162" s="290"/>
      <c r="F162" s="307"/>
      <c r="G162" s="307"/>
      <c r="H162" s="307"/>
      <c r="I162" s="307"/>
      <c r="J162" s="323"/>
    </row>
    <row r="163" spans="1:10" ht="31.5" customHeight="1">
      <c r="A163" s="306">
        <v>152</v>
      </c>
      <c r="B163" s="307"/>
      <c r="C163" s="290"/>
      <c r="D163" s="290"/>
      <c r="E163" s="290"/>
      <c r="F163" s="307"/>
      <c r="G163" s="307"/>
      <c r="H163" s="307"/>
      <c r="I163" s="307"/>
      <c r="J163" s="323"/>
    </row>
    <row r="164" spans="1:10" ht="31.5" customHeight="1">
      <c r="A164" s="306">
        <v>153</v>
      </c>
      <c r="B164" s="307"/>
      <c r="C164" s="290"/>
      <c r="D164" s="290"/>
      <c r="E164" s="290"/>
      <c r="F164" s="307"/>
      <c r="G164" s="307"/>
      <c r="H164" s="307"/>
      <c r="I164" s="307"/>
      <c r="J164" s="323"/>
    </row>
    <row r="165" spans="1:10" ht="31.5" customHeight="1">
      <c r="A165" s="306">
        <v>154</v>
      </c>
      <c r="B165" s="307"/>
      <c r="C165" s="290"/>
      <c r="D165" s="290"/>
      <c r="E165" s="290"/>
      <c r="F165" s="307"/>
      <c r="G165" s="307"/>
      <c r="H165" s="307"/>
      <c r="I165" s="307"/>
      <c r="J165" s="323"/>
    </row>
    <row r="166" spans="1:10" ht="31.5" customHeight="1">
      <c r="A166" s="306">
        <v>155</v>
      </c>
      <c r="B166" s="307"/>
      <c r="C166" s="290"/>
      <c r="D166" s="290"/>
      <c r="E166" s="290"/>
      <c r="F166" s="307"/>
      <c r="G166" s="307"/>
      <c r="H166" s="307"/>
      <c r="I166" s="307"/>
      <c r="J166" s="323"/>
    </row>
    <row r="167" spans="1:10" ht="31.5" customHeight="1">
      <c r="A167" s="306">
        <v>156</v>
      </c>
      <c r="B167" s="307"/>
      <c r="C167" s="290"/>
      <c r="D167" s="290"/>
      <c r="E167" s="290"/>
      <c r="F167" s="307"/>
      <c r="G167" s="307"/>
      <c r="H167" s="307"/>
      <c r="I167" s="307"/>
      <c r="J167" s="323"/>
    </row>
    <row r="168" spans="1:10" ht="31.5" customHeight="1">
      <c r="A168" s="306">
        <v>157</v>
      </c>
      <c r="B168" s="307"/>
      <c r="C168" s="290"/>
      <c r="D168" s="290"/>
      <c r="E168" s="290"/>
      <c r="F168" s="307"/>
      <c r="G168" s="307"/>
      <c r="H168" s="307"/>
      <c r="I168" s="307"/>
      <c r="J168" s="323"/>
    </row>
    <row r="169" spans="1:10" ht="31.5" customHeight="1">
      <c r="A169" s="306">
        <v>158</v>
      </c>
      <c r="B169" s="307"/>
      <c r="C169" s="290"/>
      <c r="D169" s="290"/>
      <c r="E169" s="290"/>
      <c r="F169" s="307"/>
      <c r="G169" s="307"/>
      <c r="H169" s="307"/>
      <c r="I169" s="307"/>
      <c r="J169" s="323"/>
    </row>
    <row r="170" spans="1:10" ht="31.5" customHeight="1">
      <c r="A170" s="306">
        <v>159</v>
      </c>
      <c r="B170" s="307"/>
      <c r="C170" s="290"/>
      <c r="D170" s="290"/>
      <c r="E170" s="290"/>
      <c r="F170" s="307"/>
      <c r="G170" s="307"/>
      <c r="H170" s="307"/>
      <c r="I170" s="307"/>
      <c r="J170" s="323"/>
    </row>
    <row r="171" spans="1:10" ht="31.5" customHeight="1">
      <c r="A171" s="306">
        <v>160</v>
      </c>
      <c r="B171" s="307"/>
      <c r="C171" s="290"/>
      <c r="D171" s="290"/>
      <c r="E171" s="290"/>
      <c r="F171" s="307"/>
      <c r="G171" s="307"/>
      <c r="H171" s="307"/>
      <c r="I171" s="307"/>
      <c r="J171" s="323"/>
    </row>
    <row r="172" spans="1:10" ht="31.5" customHeight="1">
      <c r="A172" s="306">
        <v>161</v>
      </c>
      <c r="B172" s="307"/>
      <c r="C172" s="290"/>
      <c r="D172" s="290"/>
      <c r="E172" s="290"/>
      <c r="F172" s="307"/>
      <c r="G172" s="307"/>
      <c r="H172" s="307"/>
      <c r="I172" s="307"/>
      <c r="J172" s="323"/>
    </row>
    <row r="173" spans="1:10" ht="31.5" customHeight="1">
      <c r="A173" s="306">
        <v>162</v>
      </c>
      <c r="B173" s="307"/>
      <c r="C173" s="290"/>
      <c r="D173" s="290"/>
      <c r="E173" s="290"/>
      <c r="F173" s="307"/>
      <c r="G173" s="307"/>
      <c r="H173" s="307"/>
      <c r="I173" s="307"/>
      <c r="J173" s="323"/>
    </row>
    <row r="174" spans="1:10" ht="31.5" customHeight="1">
      <c r="A174" s="306">
        <v>163</v>
      </c>
      <c r="B174" s="307"/>
      <c r="C174" s="290"/>
      <c r="D174" s="290"/>
      <c r="E174" s="290"/>
      <c r="F174" s="307"/>
      <c r="G174" s="307"/>
      <c r="H174" s="307"/>
      <c r="I174" s="307"/>
      <c r="J174" s="323"/>
    </row>
    <row r="175" spans="1:10" ht="31.5" customHeight="1">
      <c r="A175" s="306">
        <v>164</v>
      </c>
      <c r="B175" s="307"/>
      <c r="C175" s="290"/>
      <c r="D175" s="290"/>
      <c r="E175" s="290"/>
      <c r="F175" s="307"/>
      <c r="G175" s="307"/>
      <c r="H175" s="307"/>
      <c r="I175" s="307"/>
      <c r="J175" s="323"/>
    </row>
    <row r="176" spans="1:10" ht="31.5" customHeight="1">
      <c r="A176" s="306">
        <v>165</v>
      </c>
      <c r="B176" s="307"/>
      <c r="C176" s="290"/>
      <c r="D176" s="290"/>
      <c r="E176" s="290"/>
      <c r="F176" s="307"/>
      <c r="G176" s="307"/>
      <c r="H176" s="307"/>
      <c r="I176" s="307"/>
      <c r="J176" s="323"/>
    </row>
    <row r="177" spans="1:10" ht="31.5" customHeight="1">
      <c r="A177" s="306">
        <v>166</v>
      </c>
      <c r="B177" s="307"/>
      <c r="C177" s="290"/>
      <c r="D177" s="290"/>
      <c r="E177" s="290"/>
      <c r="F177" s="307"/>
      <c r="G177" s="307"/>
      <c r="H177" s="307"/>
      <c r="I177" s="307"/>
      <c r="J177" s="323"/>
    </row>
    <row r="178" spans="1:10" ht="31.5" customHeight="1">
      <c r="A178" s="306">
        <v>167</v>
      </c>
      <c r="B178" s="307"/>
      <c r="C178" s="290"/>
      <c r="D178" s="290"/>
      <c r="E178" s="290"/>
      <c r="F178" s="307"/>
      <c r="G178" s="307"/>
      <c r="H178" s="307"/>
      <c r="I178" s="307"/>
      <c r="J178" s="323"/>
    </row>
    <row r="179" spans="1:10" ht="31.5" customHeight="1">
      <c r="A179" s="306">
        <v>168</v>
      </c>
      <c r="B179" s="307"/>
      <c r="C179" s="290"/>
      <c r="D179" s="290"/>
      <c r="E179" s="290"/>
      <c r="F179" s="307"/>
      <c r="G179" s="307"/>
      <c r="H179" s="307"/>
      <c r="I179" s="307"/>
      <c r="J179" s="323"/>
    </row>
    <row r="180" spans="1:10" ht="31.5" customHeight="1">
      <c r="A180" s="306">
        <v>169</v>
      </c>
      <c r="B180" s="307"/>
      <c r="C180" s="290"/>
      <c r="D180" s="290"/>
      <c r="E180" s="290"/>
      <c r="F180" s="307"/>
      <c r="G180" s="307"/>
      <c r="H180" s="307"/>
      <c r="I180" s="307"/>
      <c r="J180" s="323"/>
    </row>
    <row r="181" spans="1:10" ht="31.5" customHeight="1">
      <c r="A181" s="306">
        <v>170</v>
      </c>
      <c r="B181" s="307"/>
      <c r="C181" s="290"/>
      <c r="D181" s="290"/>
      <c r="E181" s="290"/>
      <c r="F181" s="307"/>
      <c r="G181" s="307"/>
      <c r="H181" s="307"/>
      <c r="I181" s="307"/>
      <c r="J181" s="323"/>
    </row>
    <row r="182" spans="1:10" ht="31.5" customHeight="1">
      <c r="A182" s="306">
        <v>171</v>
      </c>
      <c r="B182" s="307"/>
      <c r="C182" s="290"/>
      <c r="D182" s="290"/>
      <c r="E182" s="290"/>
      <c r="F182" s="307"/>
      <c r="G182" s="307"/>
      <c r="H182" s="307"/>
      <c r="I182" s="307"/>
      <c r="J182" s="323"/>
    </row>
    <row r="183" spans="1:10" ht="31.5" customHeight="1">
      <c r="A183" s="306">
        <v>172</v>
      </c>
      <c r="B183" s="307"/>
      <c r="C183" s="290"/>
      <c r="D183" s="290"/>
      <c r="E183" s="290"/>
      <c r="F183" s="307"/>
      <c r="G183" s="307"/>
      <c r="H183" s="307"/>
      <c r="I183" s="307"/>
      <c r="J183" s="323"/>
    </row>
    <row r="184" spans="1:10" ht="31.5" customHeight="1">
      <c r="A184" s="306">
        <v>173</v>
      </c>
      <c r="B184" s="307"/>
      <c r="C184" s="290"/>
      <c r="D184" s="290"/>
      <c r="E184" s="290"/>
      <c r="F184" s="307"/>
      <c r="G184" s="307"/>
      <c r="H184" s="307"/>
      <c r="I184" s="307"/>
      <c r="J184" s="323"/>
    </row>
    <row r="185" spans="1:10" ht="31.5" customHeight="1">
      <c r="A185" s="306">
        <v>174</v>
      </c>
      <c r="B185" s="307"/>
      <c r="C185" s="290"/>
      <c r="D185" s="290"/>
      <c r="E185" s="290"/>
      <c r="F185" s="307"/>
      <c r="G185" s="307"/>
      <c r="H185" s="307"/>
      <c r="I185" s="307"/>
      <c r="J185" s="323"/>
    </row>
    <row r="186" spans="1:10" ht="31.5" customHeight="1">
      <c r="A186" s="306">
        <v>175</v>
      </c>
      <c r="B186" s="307"/>
      <c r="C186" s="290"/>
      <c r="D186" s="290"/>
      <c r="E186" s="290"/>
      <c r="F186" s="307"/>
      <c r="G186" s="307"/>
      <c r="H186" s="307"/>
      <c r="I186" s="307"/>
      <c r="J186" s="323"/>
    </row>
    <row r="187" spans="1:10" ht="31.5" customHeight="1">
      <c r="A187" s="306">
        <v>176</v>
      </c>
      <c r="B187" s="307"/>
      <c r="C187" s="290"/>
      <c r="D187" s="290"/>
      <c r="E187" s="290"/>
      <c r="F187" s="307"/>
      <c r="G187" s="307"/>
      <c r="H187" s="307"/>
      <c r="I187" s="307"/>
      <c r="J187" s="323"/>
    </row>
    <row r="188" spans="1:10" ht="31.5" customHeight="1">
      <c r="A188" s="306">
        <v>177</v>
      </c>
      <c r="B188" s="307"/>
      <c r="C188" s="290"/>
      <c r="D188" s="290"/>
      <c r="E188" s="290"/>
      <c r="F188" s="307"/>
      <c r="G188" s="307"/>
      <c r="H188" s="307"/>
      <c r="I188" s="307"/>
      <c r="J188" s="323"/>
    </row>
    <row r="189" spans="1:10" ht="31.5" customHeight="1">
      <c r="A189" s="306">
        <v>178</v>
      </c>
      <c r="B189" s="307"/>
      <c r="C189" s="290"/>
      <c r="D189" s="290"/>
      <c r="E189" s="290"/>
      <c r="F189" s="307"/>
      <c r="G189" s="307"/>
      <c r="H189" s="307"/>
      <c r="I189" s="307"/>
      <c r="J189" s="323"/>
    </row>
    <row r="190" spans="1:10" ht="31.5" customHeight="1">
      <c r="A190" s="306">
        <v>179</v>
      </c>
      <c r="B190" s="307"/>
      <c r="C190" s="290"/>
      <c r="D190" s="290"/>
      <c r="E190" s="290"/>
      <c r="F190" s="307"/>
      <c r="G190" s="307"/>
      <c r="H190" s="307"/>
      <c r="I190" s="307"/>
      <c r="J190" s="323"/>
    </row>
    <row r="191" spans="1:10" ht="31.5" customHeight="1">
      <c r="A191" s="306">
        <v>180</v>
      </c>
      <c r="B191" s="307"/>
      <c r="C191" s="290"/>
      <c r="D191" s="290"/>
      <c r="E191" s="290"/>
      <c r="F191" s="307"/>
      <c r="G191" s="307"/>
      <c r="H191" s="307"/>
      <c r="I191" s="307"/>
      <c r="J191" s="323"/>
    </row>
    <row r="192" spans="1:10" ht="31.5" customHeight="1">
      <c r="A192" s="306">
        <v>181</v>
      </c>
      <c r="B192" s="307"/>
      <c r="C192" s="290"/>
      <c r="D192" s="290"/>
      <c r="E192" s="290"/>
      <c r="F192" s="307"/>
      <c r="G192" s="307"/>
      <c r="H192" s="307"/>
      <c r="I192" s="307"/>
      <c r="J192" s="323"/>
    </row>
    <row r="193" spans="1:10" ht="31.5" customHeight="1">
      <c r="A193" s="306">
        <v>182</v>
      </c>
      <c r="B193" s="307"/>
      <c r="C193" s="290"/>
      <c r="D193" s="290"/>
      <c r="E193" s="290"/>
      <c r="F193" s="307"/>
      <c r="G193" s="307"/>
      <c r="H193" s="307"/>
      <c r="I193" s="307"/>
      <c r="J193" s="323"/>
    </row>
    <row r="194" spans="1:10" ht="31.5" customHeight="1">
      <c r="A194" s="306">
        <v>183</v>
      </c>
      <c r="B194" s="307"/>
      <c r="C194" s="290"/>
      <c r="D194" s="290"/>
      <c r="E194" s="290"/>
      <c r="F194" s="307"/>
      <c r="G194" s="307"/>
      <c r="H194" s="307"/>
      <c r="I194" s="307"/>
      <c r="J194" s="323"/>
    </row>
    <row r="195" spans="1:10" ht="31.5" customHeight="1">
      <c r="A195" s="306">
        <v>184</v>
      </c>
      <c r="B195" s="307"/>
      <c r="C195" s="290"/>
      <c r="D195" s="290"/>
      <c r="E195" s="290"/>
      <c r="F195" s="307"/>
      <c r="G195" s="307"/>
      <c r="H195" s="307"/>
      <c r="I195" s="307"/>
      <c r="J195" s="323"/>
    </row>
    <row r="196" spans="1:10" ht="31.5" customHeight="1">
      <c r="A196" s="306">
        <v>185</v>
      </c>
      <c r="B196" s="307"/>
      <c r="C196" s="290"/>
      <c r="D196" s="290"/>
      <c r="E196" s="290"/>
      <c r="F196" s="307"/>
      <c r="G196" s="307"/>
      <c r="H196" s="307"/>
      <c r="I196" s="307"/>
      <c r="J196" s="323"/>
    </row>
    <row r="197" spans="1:10" ht="31.5" customHeight="1">
      <c r="A197" s="306">
        <v>186</v>
      </c>
      <c r="B197" s="307"/>
      <c r="C197" s="290"/>
      <c r="D197" s="290"/>
      <c r="E197" s="290"/>
      <c r="F197" s="307"/>
      <c r="G197" s="307"/>
      <c r="H197" s="307"/>
      <c r="I197" s="307"/>
      <c r="J197" s="323"/>
    </row>
    <row r="198" spans="1:10" ht="31.5" customHeight="1">
      <c r="A198" s="306">
        <v>187</v>
      </c>
      <c r="B198" s="307"/>
      <c r="C198" s="290"/>
      <c r="D198" s="290"/>
      <c r="E198" s="290"/>
      <c r="F198" s="307"/>
      <c r="G198" s="307"/>
      <c r="H198" s="307"/>
      <c r="I198" s="307"/>
      <c r="J198" s="323"/>
    </row>
    <row r="199" spans="1:10" ht="31.5" customHeight="1">
      <c r="A199" s="306">
        <v>188</v>
      </c>
      <c r="B199" s="307"/>
      <c r="C199" s="290"/>
      <c r="D199" s="290"/>
      <c r="E199" s="290"/>
      <c r="F199" s="307"/>
      <c r="G199" s="307"/>
      <c r="H199" s="307"/>
      <c r="I199" s="307"/>
      <c r="J199" s="323"/>
    </row>
    <row r="200" spans="1:10" ht="31.5" customHeight="1">
      <c r="A200" s="306">
        <v>189</v>
      </c>
      <c r="B200" s="307"/>
      <c r="C200" s="290"/>
      <c r="D200" s="290"/>
      <c r="E200" s="290"/>
      <c r="F200" s="307"/>
      <c r="G200" s="307"/>
      <c r="H200" s="307"/>
      <c r="I200" s="307"/>
      <c r="J200" s="323"/>
    </row>
    <row r="201" spans="1:10" ht="31.5" customHeight="1">
      <c r="A201" s="306">
        <v>190</v>
      </c>
      <c r="B201" s="307"/>
      <c r="C201" s="290"/>
      <c r="D201" s="290"/>
      <c r="E201" s="290"/>
      <c r="F201" s="307"/>
      <c r="G201" s="307"/>
      <c r="H201" s="307"/>
      <c r="I201" s="307"/>
      <c r="J201" s="323"/>
    </row>
    <row r="202" spans="1:10" ht="31.5" customHeight="1">
      <c r="A202" s="306">
        <v>191</v>
      </c>
      <c r="B202" s="307"/>
      <c r="C202" s="290"/>
      <c r="D202" s="290"/>
      <c r="E202" s="290"/>
      <c r="F202" s="307"/>
      <c r="G202" s="307"/>
      <c r="H202" s="307"/>
      <c r="I202" s="307"/>
      <c r="J202" s="323"/>
    </row>
    <row r="203" spans="1:10" ht="31.5" customHeight="1">
      <c r="A203" s="306">
        <v>192</v>
      </c>
      <c r="B203" s="307"/>
      <c r="C203" s="290"/>
      <c r="D203" s="290"/>
      <c r="E203" s="290"/>
      <c r="F203" s="307"/>
      <c r="G203" s="307"/>
      <c r="H203" s="307"/>
      <c r="I203" s="307"/>
      <c r="J203" s="323"/>
    </row>
    <row r="204" spans="1:10" ht="31.5" customHeight="1">
      <c r="A204" s="306">
        <v>193</v>
      </c>
      <c r="B204" s="307"/>
      <c r="C204" s="290"/>
      <c r="D204" s="290"/>
      <c r="E204" s="290"/>
      <c r="F204" s="307"/>
      <c r="G204" s="307"/>
      <c r="H204" s="307"/>
      <c r="I204" s="307"/>
      <c r="J204" s="323"/>
    </row>
    <row r="205" spans="1:10" ht="31.5" customHeight="1">
      <c r="A205" s="306">
        <v>194</v>
      </c>
      <c r="B205" s="307"/>
      <c r="C205" s="290"/>
      <c r="D205" s="290"/>
      <c r="E205" s="290"/>
      <c r="F205" s="307"/>
      <c r="G205" s="307"/>
      <c r="H205" s="307"/>
      <c r="I205" s="307"/>
      <c r="J205" s="323"/>
    </row>
    <row r="206" spans="1:10" ht="31.5" customHeight="1">
      <c r="A206" s="306">
        <v>195</v>
      </c>
      <c r="B206" s="307"/>
      <c r="C206" s="290"/>
      <c r="D206" s="290"/>
      <c r="E206" s="290"/>
      <c r="F206" s="307"/>
      <c r="G206" s="307"/>
      <c r="H206" s="307"/>
      <c r="I206" s="307"/>
      <c r="J206" s="323"/>
    </row>
    <row r="207" spans="1:10" ht="31.5" customHeight="1">
      <c r="A207" s="306">
        <v>196</v>
      </c>
      <c r="B207" s="307"/>
      <c r="C207" s="290"/>
      <c r="D207" s="290"/>
      <c r="E207" s="290"/>
      <c r="F207" s="307"/>
      <c r="G207" s="307"/>
      <c r="H207" s="307"/>
      <c r="I207" s="307"/>
      <c r="J207" s="323"/>
    </row>
    <row r="208" spans="1:10" ht="31.5" customHeight="1">
      <c r="A208" s="306">
        <v>197</v>
      </c>
      <c r="B208" s="307"/>
      <c r="C208" s="290"/>
      <c r="D208" s="290"/>
      <c r="E208" s="290"/>
      <c r="F208" s="307"/>
      <c r="G208" s="307"/>
      <c r="H208" s="307"/>
      <c r="I208" s="307"/>
      <c r="J208" s="323"/>
    </row>
    <row r="209" spans="1:10" ht="31.5" customHeight="1">
      <c r="A209" s="306">
        <v>198</v>
      </c>
      <c r="B209" s="307"/>
      <c r="C209" s="290"/>
      <c r="D209" s="290"/>
      <c r="E209" s="290"/>
      <c r="F209" s="307"/>
      <c r="G209" s="307"/>
      <c r="H209" s="307"/>
      <c r="I209" s="307"/>
      <c r="J209" s="323"/>
    </row>
    <row r="210" spans="1:10" ht="31.5" customHeight="1">
      <c r="A210" s="306">
        <v>199</v>
      </c>
      <c r="B210" s="307"/>
      <c r="C210" s="290"/>
      <c r="D210" s="290"/>
      <c r="E210" s="290"/>
      <c r="F210" s="307"/>
      <c r="G210" s="307"/>
      <c r="H210" s="307"/>
      <c r="I210" s="307"/>
      <c r="J210" s="323"/>
    </row>
    <row r="211" spans="1:10" ht="31.5" customHeight="1">
      <c r="A211" s="306">
        <v>200</v>
      </c>
      <c r="B211" s="307"/>
      <c r="C211" s="290"/>
      <c r="D211" s="290"/>
      <c r="E211" s="290"/>
      <c r="F211" s="307"/>
      <c r="G211" s="307"/>
      <c r="H211" s="307"/>
      <c r="I211" s="307"/>
      <c r="J211" s="323"/>
    </row>
    <row r="212" spans="1:10" ht="31.5" customHeight="1">
      <c r="A212" s="306">
        <v>201</v>
      </c>
      <c r="B212" s="307"/>
      <c r="C212" s="290"/>
      <c r="D212" s="290"/>
      <c r="E212" s="290"/>
      <c r="F212" s="307"/>
      <c r="G212" s="307"/>
      <c r="H212" s="307"/>
      <c r="I212" s="307"/>
      <c r="J212" s="323"/>
    </row>
    <row r="213" spans="1:10" ht="31.5" customHeight="1">
      <c r="A213" s="306">
        <v>202</v>
      </c>
      <c r="B213" s="307"/>
      <c r="C213" s="290"/>
      <c r="D213" s="290"/>
      <c r="E213" s="290"/>
      <c r="F213" s="307"/>
      <c r="G213" s="307"/>
      <c r="H213" s="307"/>
      <c r="I213" s="307"/>
      <c r="J213" s="323"/>
    </row>
    <row r="214" spans="1:10" ht="31.5" customHeight="1">
      <c r="A214" s="306">
        <v>203</v>
      </c>
      <c r="B214" s="307"/>
      <c r="C214" s="290"/>
      <c r="D214" s="290"/>
      <c r="E214" s="290"/>
      <c r="F214" s="307"/>
      <c r="G214" s="307"/>
      <c r="H214" s="307"/>
      <c r="I214" s="307"/>
      <c r="J214" s="323"/>
    </row>
    <row r="215" spans="1:10" ht="31.5" customHeight="1">
      <c r="A215" s="306">
        <v>204</v>
      </c>
      <c r="B215" s="307"/>
      <c r="C215" s="290"/>
      <c r="D215" s="290"/>
      <c r="E215" s="290"/>
      <c r="F215" s="307"/>
      <c r="G215" s="307"/>
      <c r="H215" s="307"/>
      <c r="I215" s="307"/>
      <c r="J215" s="323"/>
    </row>
    <row r="216" spans="1:10" ht="31.5" customHeight="1">
      <c r="A216" s="306">
        <v>205</v>
      </c>
      <c r="B216" s="307"/>
      <c r="C216" s="290"/>
      <c r="D216" s="290"/>
      <c r="E216" s="290"/>
      <c r="F216" s="307"/>
      <c r="G216" s="307"/>
      <c r="H216" s="307"/>
      <c r="I216" s="307"/>
      <c r="J216" s="323"/>
    </row>
    <row r="217" spans="1:10" ht="31.5" customHeight="1">
      <c r="A217" s="306">
        <v>206</v>
      </c>
      <c r="B217" s="307"/>
      <c r="C217" s="290"/>
      <c r="D217" s="290"/>
      <c r="E217" s="290"/>
      <c r="F217" s="307"/>
      <c r="G217" s="307"/>
      <c r="H217" s="307"/>
      <c r="I217" s="307"/>
      <c r="J217" s="323"/>
    </row>
    <row r="218" spans="1:10" ht="31.5" customHeight="1">
      <c r="A218" s="306">
        <v>207</v>
      </c>
      <c r="B218" s="307"/>
      <c r="C218" s="290"/>
      <c r="D218" s="290"/>
      <c r="E218" s="290"/>
      <c r="F218" s="307"/>
      <c r="G218" s="307"/>
      <c r="H218" s="307"/>
      <c r="I218" s="307"/>
      <c r="J218" s="323"/>
    </row>
    <row r="219" spans="1:10" ht="31.5" customHeight="1">
      <c r="A219" s="306">
        <v>208</v>
      </c>
      <c r="B219" s="307"/>
      <c r="C219" s="290"/>
      <c r="D219" s="290"/>
      <c r="E219" s="290"/>
      <c r="F219" s="307"/>
      <c r="G219" s="307"/>
      <c r="H219" s="307"/>
      <c r="I219" s="307"/>
      <c r="J219" s="323"/>
    </row>
    <row r="220" spans="1:10" ht="31.5" customHeight="1">
      <c r="A220" s="306">
        <v>209</v>
      </c>
      <c r="B220" s="307"/>
      <c r="C220" s="290"/>
      <c r="D220" s="290"/>
      <c r="E220" s="290"/>
      <c r="F220" s="307"/>
      <c r="G220" s="307"/>
      <c r="H220" s="307"/>
      <c r="I220" s="307"/>
      <c r="J220" s="323"/>
    </row>
    <row r="221" spans="1:10" ht="31.5" customHeight="1">
      <c r="A221" s="306">
        <v>210</v>
      </c>
      <c r="B221" s="307"/>
      <c r="C221" s="290"/>
      <c r="D221" s="290"/>
      <c r="E221" s="290"/>
      <c r="F221" s="307"/>
      <c r="G221" s="307"/>
      <c r="H221" s="307"/>
      <c r="I221" s="307"/>
      <c r="J221" s="323"/>
    </row>
    <row r="222" spans="1:10" ht="31.5" customHeight="1">
      <c r="A222" s="306">
        <v>211</v>
      </c>
      <c r="B222" s="307"/>
      <c r="C222" s="290"/>
      <c r="D222" s="290"/>
      <c r="E222" s="290"/>
      <c r="F222" s="307"/>
      <c r="G222" s="307"/>
      <c r="H222" s="307"/>
      <c r="I222" s="307"/>
      <c r="J222" s="323"/>
    </row>
    <row r="223" spans="1:10" ht="31.5" customHeight="1">
      <c r="A223" s="306">
        <v>212</v>
      </c>
      <c r="B223" s="307"/>
      <c r="C223" s="290"/>
      <c r="D223" s="290"/>
      <c r="E223" s="290"/>
      <c r="F223" s="307"/>
      <c r="G223" s="307"/>
      <c r="H223" s="307"/>
      <c r="I223" s="307"/>
      <c r="J223" s="323"/>
    </row>
    <row r="224" spans="1:10" ht="31.5" customHeight="1">
      <c r="A224" s="306">
        <v>213</v>
      </c>
      <c r="B224" s="307"/>
      <c r="C224" s="290"/>
      <c r="D224" s="290"/>
      <c r="E224" s="290"/>
      <c r="F224" s="307"/>
      <c r="G224" s="307"/>
      <c r="H224" s="307"/>
      <c r="I224" s="307"/>
      <c r="J224" s="323"/>
    </row>
    <row r="225" spans="1:10" ht="31.5" customHeight="1">
      <c r="A225" s="306">
        <v>214</v>
      </c>
      <c r="B225" s="307"/>
      <c r="C225" s="290"/>
      <c r="D225" s="290"/>
      <c r="E225" s="290"/>
      <c r="F225" s="307"/>
      <c r="G225" s="307"/>
      <c r="H225" s="307"/>
      <c r="I225" s="307"/>
      <c r="J225" s="323"/>
    </row>
    <row r="226" spans="1:10" ht="31.5" customHeight="1">
      <c r="A226" s="306">
        <v>215</v>
      </c>
      <c r="B226" s="307"/>
      <c r="C226" s="290"/>
      <c r="D226" s="290"/>
      <c r="E226" s="290"/>
      <c r="F226" s="307"/>
      <c r="G226" s="307"/>
      <c r="H226" s="307"/>
      <c r="I226" s="307"/>
      <c r="J226" s="323"/>
    </row>
    <row r="227" spans="1:10" ht="31.5" customHeight="1">
      <c r="A227" s="306">
        <v>216</v>
      </c>
      <c r="B227" s="307"/>
      <c r="C227" s="290"/>
      <c r="D227" s="290"/>
      <c r="E227" s="290"/>
      <c r="F227" s="307"/>
      <c r="G227" s="307"/>
      <c r="H227" s="307"/>
      <c r="I227" s="307"/>
      <c r="J227" s="323"/>
    </row>
    <row r="228" spans="1:10" ht="31.5" customHeight="1">
      <c r="A228" s="306">
        <v>217</v>
      </c>
      <c r="B228" s="307"/>
      <c r="C228" s="290"/>
      <c r="D228" s="290"/>
      <c r="E228" s="290"/>
      <c r="F228" s="307"/>
      <c r="G228" s="307"/>
      <c r="H228" s="307"/>
      <c r="I228" s="307"/>
      <c r="J228" s="323"/>
    </row>
    <row r="229" spans="1:10" ht="31.5" customHeight="1">
      <c r="A229" s="306">
        <v>218</v>
      </c>
      <c r="B229" s="307"/>
      <c r="C229" s="290"/>
      <c r="D229" s="290"/>
      <c r="E229" s="290"/>
      <c r="F229" s="307"/>
      <c r="G229" s="307"/>
      <c r="H229" s="307"/>
      <c r="I229" s="307"/>
      <c r="J229" s="323"/>
    </row>
    <row r="230" spans="1:10" ht="31.5" customHeight="1">
      <c r="A230" s="306">
        <v>219</v>
      </c>
      <c r="B230" s="307"/>
      <c r="C230" s="290"/>
      <c r="D230" s="290"/>
      <c r="E230" s="290"/>
      <c r="F230" s="307"/>
      <c r="G230" s="307"/>
      <c r="H230" s="307"/>
      <c r="I230" s="307"/>
      <c r="J230" s="323"/>
    </row>
    <row r="231" spans="1:10" ht="31.5" customHeight="1">
      <c r="A231" s="306">
        <v>220</v>
      </c>
      <c r="B231" s="307"/>
      <c r="C231" s="290"/>
      <c r="D231" s="290"/>
      <c r="E231" s="290"/>
      <c r="F231" s="307"/>
      <c r="G231" s="307"/>
      <c r="H231" s="307"/>
      <c r="I231" s="307"/>
      <c r="J231" s="323"/>
    </row>
    <row r="232" spans="1:10" ht="31.5" customHeight="1">
      <c r="A232" s="306">
        <v>221</v>
      </c>
      <c r="B232" s="307"/>
      <c r="C232" s="290"/>
      <c r="D232" s="290"/>
      <c r="E232" s="290"/>
      <c r="F232" s="307"/>
      <c r="G232" s="307"/>
      <c r="H232" s="307"/>
      <c r="I232" s="307"/>
      <c r="J232" s="323"/>
    </row>
    <row r="233" spans="1:10" ht="31.5" customHeight="1">
      <c r="A233" s="306">
        <v>222</v>
      </c>
      <c r="B233" s="307"/>
      <c r="C233" s="290"/>
      <c r="D233" s="290"/>
      <c r="E233" s="290"/>
      <c r="F233" s="307"/>
      <c r="G233" s="307"/>
      <c r="H233" s="307"/>
      <c r="I233" s="307"/>
      <c r="J233" s="323"/>
    </row>
    <row r="234" spans="1:10" ht="31.5" customHeight="1">
      <c r="A234" s="306">
        <v>223</v>
      </c>
      <c r="B234" s="307"/>
      <c r="C234" s="290"/>
      <c r="D234" s="290"/>
      <c r="E234" s="290"/>
      <c r="F234" s="307"/>
      <c r="G234" s="307"/>
      <c r="H234" s="307"/>
      <c r="I234" s="307"/>
      <c r="J234" s="323"/>
    </row>
    <row r="235" spans="1:10" ht="31.5" customHeight="1">
      <c r="A235" s="306">
        <v>224</v>
      </c>
      <c r="B235" s="307"/>
      <c r="C235" s="290"/>
      <c r="D235" s="290"/>
      <c r="E235" s="290"/>
      <c r="F235" s="307"/>
      <c r="G235" s="307"/>
      <c r="H235" s="307"/>
      <c r="I235" s="307"/>
      <c r="J235" s="323"/>
    </row>
    <row r="236" spans="1:10" ht="31.5" customHeight="1">
      <c r="A236" s="306">
        <v>225</v>
      </c>
      <c r="B236" s="307"/>
      <c r="C236" s="290"/>
      <c r="D236" s="290"/>
      <c r="E236" s="290"/>
      <c r="F236" s="307"/>
      <c r="G236" s="307"/>
      <c r="H236" s="307"/>
      <c r="I236" s="307"/>
      <c r="J236" s="323"/>
    </row>
    <row r="237" spans="1:10" ht="31.5" customHeight="1">
      <c r="A237" s="306">
        <v>226</v>
      </c>
      <c r="B237" s="307"/>
      <c r="C237" s="290"/>
      <c r="D237" s="290"/>
      <c r="E237" s="290"/>
      <c r="F237" s="307"/>
      <c r="G237" s="307"/>
      <c r="H237" s="307"/>
      <c r="I237" s="307"/>
      <c r="J237" s="323"/>
    </row>
    <row r="238" spans="1:10" ht="31.5" customHeight="1">
      <c r="A238" s="306">
        <v>227</v>
      </c>
      <c r="B238" s="307"/>
      <c r="C238" s="290"/>
      <c r="D238" s="290"/>
      <c r="E238" s="290"/>
      <c r="F238" s="307"/>
      <c r="G238" s="307"/>
      <c r="H238" s="307"/>
      <c r="I238" s="307"/>
      <c r="J238" s="323"/>
    </row>
    <row r="239" spans="1:10" ht="31.5" customHeight="1">
      <c r="A239" s="306">
        <v>228</v>
      </c>
      <c r="B239" s="307"/>
      <c r="C239" s="290"/>
      <c r="D239" s="290"/>
      <c r="E239" s="290"/>
      <c r="F239" s="307"/>
      <c r="G239" s="307"/>
      <c r="H239" s="307"/>
      <c r="I239" s="307"/>
      <c r="J239" s="323"/>
    </row>
    <row r="240" spans="1:10" ht="31.5" customHeight="1">
      <c r="A240" s="306">
        <v>229</v>
      </c>
      <c r="B240" s="307"/>
      <c r="C240" s="290"/>
      <c r="D240" s="290"/>
      <c r="E240" s="290"/>
      <c r="F240" s="307"/>
      <c r="G240" s="307"/>
      <c r="H240" s="307"/>
      <c r="I240" s="307"/>
      <c r="J240" s="323"/>
    </row>
    <row r="241" spans="1:10" ht="31.5" customHeight="1">
      <c r="A241" s="306">
        <v>230</v>
      </c>
      <c r="B241" s="307"/>
      <c r="C241" s="290"/>
      <c r="D241" s="290"/>
      <c r="E241" s="290"/>
      <c r="F241" s="307"/>
      <c r="G241" s="307"/>
      <c r="H241" s="307"/>
      <c r="I241" s="307"/>
      <c r="J241" s="323"/>
    </row>
    <row r="242" spans="1:10" ht="31.5" customHeight="1">
      <c r="A242" s="306">
        <v>231</v>
      </c>
      <c r="B242" s="307"/>
      <c r="C242" s="290"/>
      <c r="D242" s="290"/>
      <c r="E242" s="290"/>
      <c r="F242" s="307"/>
      <c r="G242" s="307"/>
      <c r="H242" s="307"/>
      <c r="I242" s="307"/>
      <c r="J242" s="323"/>
    </row>
    <row r="243" spans="1:10" ht="31.5" customHeight="1">
      <c r="A243" s="306">
        <v>232</v>
      </c>
      <c r="B243" s="307"/>
      <c r="C243" s="290"/>
      <c r="D243" s="290"/>
      <c r="E243" s="290"/>
      <c r="F243" s="307"/>
      <c r="G243" s="307"/>
      <c r="H243" s="307"/>
      <c r="I243" s="307"/>
      <c r="J243" s="323"/>
    </row>
    <row r="244" spans="1:10" ht="31.5" customHeight="1">
      <c r="A244" s="306">
        <v>233</v>
      </c>
      <c r="B244" s="307"/>
      <c r="C244" s="290"/>
      <c r="D244" s="290"/>
      <c r="E244" s="290"/>
      <c r="F244" s="307"/>
      <c r="G244" s="307"/>
      <c r="H244" s="307"/>
      <c r="I244" s="307"/>
      <c r="J244" s="323"/>
    </row>
    <row r="245" spans="1:10" ht="31.5" customHeight="1">
      <c r="A245" s="306">
        <v>234</v>
      </c>
      <c r="B245" s="307"/>
      <c r="C245" s="290"/>
      <c r="D245" s="290"/>
      <c r="E245" s="290"/>
      <c r="F245" s="307"/>
      <c r="G245" s="307"/>
      <c r="H245" s="307"/>
      <c r="I245" s="307"/>
      <c r="J245" s="323"/>
    </row>
    <row r="246" spans="1:10" ht="31.5" customHeight="1">
      <c r="A246" s="306">
        <v>235</v>
      </c>
      <c r="B246" s="307"/>
      <c r="C246" s="290"/>
      <c r="D246" s="290"/>
      <c r="E246" s="290"/>
      <c r="F246" s="307"/>
      <c r="G246" s="307"/>
      <c r="H246" s="307"/>
      <c r="I246" s="307"/>
      <c r="J246" s="323"/>
    </row>
    <row r="247" spans="1:10" ht="31.5" customHeight="1">
      <c r="A247" s="306">
        <v>236</v>
      </c>
      <c r="B247" s="307"/>
      <c r="C247" s="290"/>
      <c r="D247" s="290"/>
      <c r="E247" s="290"/>
      <c r="F247" s="307"/>
      <c r="G247" s="307"/>
      <c r="H247" s="307"/>
      <c r="I247" s="307"/>
      <c r="J247" s="323"/>
    </row>
    <row r="248" spans="1:10" ht="31.5" customHeight="1">
      <c r="A248" s="306">
        <v>237</v>
      </c>
      <c r="B248" s="307"/>
      <c r="C248" s="290"/>
      <c r="D248" s="290"/>
      <c r="E248" s="290"/>
      <c r="F248" s="307"/>
      <c r="G248" s="307"/>
      <c r="H248" s="307"/>
      <c r="I248" s="307"/>
      <c r="J248" s="323"/>
    </row>
    <row r="249" spans="1:10" ht="31.5" customHeight="1">
      <c r="A249" s="306">
        <v>238</v>
      </c>
      <c r="B249" s="307"/>
      <c r="C249" s="290"/>
      <c r="D249" s="290"/>
      <c r="E249" s="290"/>
      <c r="F249" s="307"/>
      <c r="G249" s="307"/>
      <c r="H249" s="307"/>
      <c r="I249" s="307"/>
      <c r="J249" s="323"/>
    </row>
    <row r="250" spans="1:10" ht="31.5" customHeight="1">
      <c r="A250" s="306">
        <v>239</v>
      </c>
      <c r="B250" s="307"/>
      <c r="C250" s="290"/>
      <c r="D250" s="290"/>
      <c r="E250" s="290"/>
      <c r="F250" s="307"/>
      <c r="G250" s="307"/>
      <c r="H250" s="307"/>
      <c r="I250" s="307"/>
      <c r="J250" s="323"/>
    </row>
    <row r="251" spans="1:10" ht="31.5" customHeight="1">
      <c r="A251" s="306">
        <v>240</v>
      </c>
      <c r="B251" s="307"/>
      <c r="C251" s="290"/>
      <c r="D251" s="290"/>
      <c r="E251" s="290"/>
      <c r="F251" s="307"/>
      <c r="G251" s="307"/>
      <c r="H251" s="307"/>
      <c r="I251" s="307"/>
      <c r="J251" s="323"/>
    </row>
    <row r="252" spans="1:10" ht="31.5" customHeight="1">
      <c r="A252" s="306">
        <v>241</v>
      </c>
      <c r="B252" s="307"/>
      <c r="C252" s="290"/>
      <c r="D252" s="290"/>
      <c r="E252" s="290"/>
      <c r="F252" s="307"/>
      <c r="G252" s="307"/>
      <c r="H252" s="307"/>
      <c r="I252" s="307"/>
      <c r="J252" s="323"/>
    </row>
    <row r="253" spans="1:10" ht="31.5" customHeight="1">
      <c r="A253" s="306">
        <v>242</v>
      </c>
      <c r="B253" s="307"/>
      <c r="C253" s="290"/>
      <c r="D253" s="290"/>
      <c r="E253" s="290"/>
      <c r="F253" s="307"/>
      <c r="G253" s="307"/>
      <c r="H253" s="307"/>
      <c r="I253" s="307"/>
      <c r="J253" s="323"/>
    </row>
    <row r="254" spans="1:10" ht="31.5" customHeight="1">
      <c r="A254" s="306">
        <v>243</v>
      </c>
      <c r="B254" s="307"/>
      <c r="C254" s="290"/>
      <c r="D254" s="290"/>
      <c r="E254" s="290"/>
      <c r="F254" s="307"/>
      <c r="G254" s="307"/>
      <c r="H254" s="307"/>
      <c r="I254" s="307"/>
      <c r="J254" s="323"/>
    </row>
    <row r="255" spans="1:10" ht="31.5" customHeight="1">
      <c r="A255" s="306">
        <v>244</v>
      </c>
      <c r="B255" s="307"/>
      <c r="C255" s="290"/>
      <c r="D255" s="290"/>
      <c r="E255" s="290"/>
      <c r="F255" s="307"/>
      <c r="G255" s="307"/>
      <c r="H255" s="307"/>
      <c r="I255" s="307"/>
      <c r="J255" s="323"/>
    </row>
    <row r="256" spans="1:10" ht="31.5" customHeight="1">
      <c r="A256" s="306">
        <v>245</v>
      </c>
      <c r="B256" s="307"/>
      <c r="C256" s="290"/>
      <c r="D256" s="290"/>
      <c r="E256" s="290"/>
      <c r="F256" s="307"/>
      <c r="G256" s="307"/>
      <c r="H256" s="307"/>
      <c r="I256" s="307"/>
      <c r="J256" s="323"/>
    </row>
    <row r="257" spans="1:10" ht="31.5" customHeight="1">
      <c r="A257" s="306">
        <v>246</v>
      </c>
      <c r="B257" s="307"/>
      <c r="C257" s="290"/>
      <c r="D257" s="290"/>
      <c r="E257" s="290"/>
      <c r="F257" s="307"/>
      <c r="G257" s="307"/>
      <c r="H257" s="307"/>
      <c r="I257" s="307"/>
      <c r="J257" s="323"/>
    </row>
    <row r="258" spans="1:10" ht="31.5" customHeight="1">
      <c r="A258" s="306">
        <v>247</v>
      </c>
      <c r="B258" s="307"/>
      <c r="C258" s="290"/>
      <c r="D258" s="290"/>
      <c r="E258" s="290"/>
      <c r="F258" s="307"/>
      <c r="G258" s="307"/>
      <c r="H258" s="307"/>
      <c r="I258" s="307"/>
      <c r="J258" s="323"/>
    </row>
    <row r="259" spans="1:10" ht="31.5" customHeight="1">
      <c r="A259" s="306">
        <v>248</v>
      </c>
      <c r="B259" s="307"/>
      <c r="C259" s="290"/>
      <c r="D259" s="290"/>
      <c r="E259" s="290"/>
      <c r="F259" s="307"/>
      <c r="G259" s="307"/>
      <c r="H259" s="307"/>
      <c r="I259" s="307"/>
      <c r="J259" s="323"/>
    </row>
    <row r="260" spans="1:10" ht="31.5" customHeight="1">
      <c r="A260" s="306">
        <v>249</v>
      </c>
      <c r="B260" s="307"/>
      <c r="C260" s="290"/>
      <c r="D260" s="290"/>
      <c r="E260" s="290"/>
      <c r="F260" s="307"/>
      <c r="G260" s="307"/>
      <c r="H260" s="307"/>
      <c r="I260" s="307"/>
      <c r="J260" s="323"/>
    </row>
    <row r="261" spans="1:10" ht="31.5" customHeight="1">
      <c r="A261" s="306">
        <v>250</v>
      </c>
      <c r="B261" s="307"/>
      <c r="C261" s="290"/>
      <c r="D261" s="290"/>
      <c r="E261" s="290"/>
      <c r="F261" s="307"/>
      <c r="G261" s="307"/>
      <c r="H261" s="307"/>
      <c r="I261" s="307"/>
      <c r="J261" s="323"/>
    </row>
    <row r="262" spans="1:10" ht="31.5" customHeight="1">
      <c r="A262" s="306">
        <v>251</v>
      </c>
      <c r="B262" s="307"/>
      <c r="C262" s="290"/>
      <c r="D262" s="290"/>
      <c r="E262" s="290"/>
      <c r="F262" s="307"/>
      <c r="G262" s="307"/>
      <c r="H262" s="307"/>
      <c r="I262" s="307"/>
      <c r="J262" s="323"/>
    </row>
    <row r="263" spans="1:10" ht="31.5" customHeight="1">
      <c r="A263" s="306">
        <v>252</v>
      </c>
      <c r="B263" s="307"/>
      <c r="C263" s="290"/>
      <c r="D263" s="290"/>
      <c r="E263" s="290"/>
      <c r="F263" s="307"/>
      <c r="G263" s="307"/>
      <c r="H263" s="307"/>
      <c r="I263" s="307"/>
      <c r="J263" s="323"/>
    </row>
    <row r="264" spans="1:10" ht="31.5" customHeight="1">
      <c r="A264" s="306">
        <v>253</v>
      </c>
      <c r="B264" s="307"/>
      <c r="C264" s="290"/>
      <c r="D264" s="290"/>
      <c r="E264" s="290"/>
      <c r="F264" s="307"/>
      <c r="G264" s="307"/>
      <c r="H264" s="307"/>
      <c r="I264" s="307"/>
      <c r="J264" s="323"/>
    </row>
    <row r="265" spans="1:10" ht="31.5" customHeight="1">
      <c r="A265" s="306">
        <v>254</v>
      </c>
      <c r="B265" s="307"/>
      <c r="C265" s="290"/>
      <c r="D265" s="290"/>
      <c r="E265" s="290"/>
      <c r="F265" s="307"/>
      <c r="G265" s="307"/>
      <c r="H265" s="307"/>
      <c r="I265" s="307"/>
      <c r="J265" s="323"/>
    </row>
    <row r="266" spans="1:10" ht="31.5" customHeight="1">
      <c r="A266" s="306">
        <v>255</v>
      </c>
      <c r="B266" s="307"/>
      <c r="C266" s="290"/>
      <c r="D266" s="290"/>
      <c r="E266" s="290"/>
      <c r="F266" s="307"/>
      <c r="G266" s="307"/>
      <c r="H266" s="307"/>
      <c r="I266" s="307"/>
      <c r="J266" s="323"/>
    </row>
    <row r="267" spans="1:10" ht="31.5" customHeight="1">
      <c r="A267" s="306">
        <v>256</v>
      </c>
      <c r="B267" s="307"/>
      <c r="C267" s="290"/>
      <c r="D267" s="290"/>
      <c r="E267" s="290"/>
      <c r="F267" s="307"/>
      <c r="G267" s="307"/>
      <c r="H267" s="307"/>
      <c r="I267" s="307"/>
      <c r="J267" s="323"/>
    </row>
    <row r="268" spans="1:10" ht="31.5" customHeight="1">
      <c r="A268" s="306">
        <v>257</v>
      </c>
      <c r="B268" s="307"/>
      <c r="C268" s="290"/>
      <c r="D268" s="290"/>
      <c r="E268" s="290"/>
      <c r="F268" s="307"/>
      <c r="G268" s="307"/>
      <c r="H268" s="307"/>
      <c r="I268" s="307"/>
      <c r="J268" s="323"/>
    </row>
    <row r="269" spans="1:10" ht="31.5" customHeight="1">
      <c r="A269" s="306">
        <v>258</v>
      </c>
      <c r="B269" s="307"/>
      <c r="C269" s="290"/>
      <c r="D269" s="290"/>
      <c r="E269" s="290"/>
      <c r="F269" s="307"/>
      <c r="G269" s="307"/>
      <c r="H269" s="307"/>
      <c r="I269" s="307"/>
      <c r="J269" s="323"/>
    </row>
    <row r="270" spans="1:10" ht="31.5" customHeight="1">
      <c r="A270" s="306">
        <v>259</v>
      </c>
      <c r="B270" s="307"/>
      <c r="C270" s="290"/>
      <c r="D270" s="290"/>
      <c r="E270" s="290"/>
      <c r="F270" s="307"/>
      <c r="G270" s="307"/>
      <c r="H270" s="307"/>
      <c r="I270" s="307"/>
      <c r="J270" s="323"/>
    </row>
    <row r="271" spans="1:10" ht="31.5" customHeight="1">
      <c r="A271" s="306">
        <v>260</v>
      </c>
      <c r="B271" s="307"/>
      <c r="C271" s="290"/>
      <c r="D271" s="290"/>
      <c r="E271" s="290"/>
      <c r="F271" s="307"/>
      <c r="G271" s="307"/>
      <c r="H271" s="307"/>
      <c r="I271" s="307"/>
      <c r="J271" s="323"/>
    </row>
    <row r="272" spans="1:10" ht="31.5" customHeight="1">
      <c r="A272" s="306">
        <v>261</v>
      </c>
      <c r="B272" s="307"/>
      <c r="C272" s="290"/>
      <c r="D272" s="290"/>
      <c r="E272" s="290"/>
      <c r="F272" s="307"/>
      <c r="G272" s="307"/>
      <c r="H272" s="307"/>
      <c r="I272" s="307"/>
      <c r="J272" s="323"/>
    </row>
    <row r="273" spans="1:10" ht="31.5" customHeight="1">
      <c r="A273" s="306">
        <v>262</v>
      </c>
      <c r="B273" s="307"/>
      <c r="C273" s="290"/>
      <c r="D273" s="290"/>
      <c r="E273" s="290"/>
      <c r="F273" s="307"/>
      <c r="G273" s="307"/>
      <c r="H273" s="307"/>
      <c r="I273" s="307"/>
      <c r="J273" s="323"/>
    </row>
    <row r="274" spans="1:10" ht="31.5" customHeight="1">
      <c r="A274" s="306">
        <v>263</v>
      </c>
      <c r="B274" s="307"/>
      <c r="C274" s="290"/>
      <c r="D274" s="290"/>
      <c r="E274" s="290"/>
      <c r="F274" s="307"/>
      <c r="G274" s="307"/>
      <c r="H274" s="307"/>
      <c r="I274" s="307"/>
      <c r="J274" s="323"/>
    </row>
    <row r="275" spans="1:10" ht="31.5" customHeight="1">
      <c r="A275" s="306">
        <v>264</v>
      </c>
      <c r="B275" s="307"/>
      <c r="C275" s="290"/>
      <c r="D275" s="290"/>
      <c r="E275" s="290"/>
      <c r="F275" s="307"/>
      <c r="G275" s="307"/>
      <c r="H275" s="307"/>
      <c r="I275" s="307"/>
      <c r="J275" s="323"/>
    </row>
    <row r="276" spans="1:10" ht="31.5" customHeight="1">
      <c r="A276" s="306">
        <v>265</v>
      </c>
      <c r="B276" s="307"/>
      <c r="C276" s="290"/>
      <c r="D276" s="290"/>
      <c r="E276" s="290"/>
      <c r="F276" s="307"/>
      <c r="G276" s="307"/>
      <c r="H276" s="307"/>
      <c r="I276" s="307"/>
      <c r="J276" s="323"/>
    </row>
    <row r="277" spans="1:10" ht="31.5" customHeight="1">
      <c r="A277" s="306">
        <v>266</v>
      </c>
      <c r="B277" s="307"/>
      <c r="C277" s="290"/>
      <c r="D277" s="290"/>
      <c r="E277" s="290"/>
      <c r="F277" s="307"/>
      <c r="G277" s="307"/>
      <c r="H277" s="307"/>
      <c r="I277" s="307"/>
      <c r="J277" s="323"/>
    </row>
    <row r="278" spans="1:10" ht="31.5" customHeight="1">
      <c r="A278" s="306">
        <v>267</v>
      </c>
      <c r="B278" s="307"/>
      <c r="C278" s="290"/>
      <c r="D278" s="290"/>
      <c r="E278" s="290"/>
      <c r="F278" s="307"/>
      <c r="G278" s="307"/>
      <c r="H278" s="307"/>
      <c r="I278" s="307"/>
      <c r="J278" s="323"/>
    </row>
    <row r="279" spans="1:10" ht="31.5" customHeight="1">
      <c r="A279" s="306">
        <v>268</v>
      </c>
      <c r="B279" s="307"/>
      <c r="C279" s="290"/>
      <c r="D279" s="290"/>
      <c r="E279" s="290"/>
      <c r="F279" s="307"/>
      <c r="G279" s="307"/>
      <c r="H279" s="307"/>
      <c r="I279" s="307"/>
      <c r="J279" s="323"/>
    </row>
    <row r="280" spans="1:10" ht="31.5" customHeight="1">
      <c r="A280" s="306">
        <v>269</v>
      </c>
      <c r="B280" s="307"/>
      <c r="C280" s="290"/>
      <c r="D280" s="290"/>
      <c r="E280" s="290"/>
      <c r="F280" s="307"/>
      <c r="G280" s="307"/>
      <c r="H280" s="307"/>
      <c r="I280" s="307"/>
      <c r="J280" s="323"/>
    </row>
    <row r="281" spans="1:10" ht="31.5" customHeight="1">
      <c r="A281" s="306">
        <v>270</v>
      </c>
      <c r="B281" s="307"/>
      <c r="C281" s="290"/>
      <c r="D281" s="290"/>
      <c r="E281" s="290"/>
      <c r="F281" s="307"/>
      <c r="G281" s="307"/>
      <c r="H281" s="307"/>
      <c r="I281" s="307"/>
      <c r="J281" s="323"/>
    </row>
    <row r="282" spans="1:10" ht="31.5" customHeight="1">
      <c r="A282" s="306">
        <v>271</v>
      </c>
      <c r="B282" s="307"/>
      <c r="C282" s="290"/>
      <c r="D282" s="290"/>
      <c r="E282" s="290"/>
      <c r="F282" s="307"/>
      <c r="G282" s="307"/>
      <c r="H282" s="307"/>
      <c r="I282" s="307"/>
      <c r="J282" s="323"/>
    </row>
    <row r="283" spans="1:10" ht="31.5" customHeight="1">
      <c r="A283" s="306">
        <v>272</v>
      </c>
      <c r="B283" s="307"/>
      <c r="C283" s="290"/>
      <c r="D283" s="290"/>
      <c r="E283" s="290"/>
      <c r="F283" s="307"/>
      <c r="G283" s="307"/>
      <c r="H283" s="307"/>
      <c r="I283" s="307"/>
      <c r="J283" s="323"/>
    </row>
    <row r="284" spans="1:10" ht="31.5" customHeight="1">
      <c r="A284" s="306">
        <v>273</v>
      </c>
      <c r="B284" s="307"/>
      <c r="C284" s="290"/>
      <c r="D284" s="290"/>
      <c r="E284" s="290"/>
      <c r="F284" s="307"/>
      <c r="G284" s="307"/>
      <c r="H284" s="307"/>
      <c r="I284" s="307"/>
      <c r="J284" s="323"/>
    </row>
    <row r="285" spans="1:10" ht="31.5" customHeight="1">
      <c r="A285" s="306">
        <v>274</v>
      </c>
      <c r="B285" s="307"/>
      <c r="C285" s="290"/>
      <c r="D285" s="290"/>
      <c r="E285" s="290"/>
      <c r="F285" s="307"/>
      <c r="G285" s="307"/>
      <c r="H285" s="307"/>
      <c r="I285" s="307"/>
      <c r="J285" s="323"/>
    </row>
    <row r="286" spans="1:10" ht="31.5" customHeight="1">
      <c r="A286" s="306">
        <v>275</v>
      </c>
      <c r="B286" s="307"/>
      <c r="C286" s="290"/>
      <c r="D286" s="290"/>
      <c r="E286" s="290"/>
      <c r="F286" s="307"/>
      <c r="G286" s="307"/>
      <c r="H286" s="307"/>
      <c r="I286" s="307"/>
      <c r="J286" s="323"/>
    </row>
    <row r="287" spans="1:10" ht="31.5" customHeight="1">
      <c r="A287" s="306">
        <v>276</v>
      </c>
      <c r="B287" s="307"/>
      <c r="C287" s="290"/>
      <c r="D287" s="290"/>
      <c r="E287" s="290"/>
      <c r="F287" s="307"/>
      <c r="G287" s="307"/>
      <c r="H287" s="307"/>
      <c r="I287" s="307"/>
      <c r="J287" s="323"/>
    </row>
    <row r="288" spans="1:10" ht="31.5" customHeight="1">
      <c r="A288" s="306">
        <v>277</v>
      </c>
      <c r="B288" s="307"/>
      <c r="C288" s="290"/>
      <c r="D288" s="290"/>
      <c r="E288" s="290"/>
      <c r="F288" s="307"/>
      <c r="G288" s="307"/>
      <c r="H288" s="307"/>
      <c r="I288" s="307"/>
      <c r="J288" s="323"/>
    </row>
    <row r="289" spans="1:10" ht="31.5" customHeight="1">
      <c r="A289" s="306">
        <v>278</v>
      </c>
      <c r="B289" s="307"/>
      <c r="C289" s="290"/>
      <c r="D289" s="290"/>
      <c r="E289" s="290"/>
      <c r="F289" s="307"/>
      <c r="G289" s="307"/>
      <c r="H289" s="307"/>
      <c r="I289" s="307"/>
      <c r="J289" s="323"/>
    </row>
    <row r="290" spans="1:10" ht="31.5" customHeight="1">
      <c r="A290" s="306">
        <v>279</v>
      </c>
      <c r="B290" s="307"/>
      <c r="C290" s="290"/>
      <c r="D290" s="290"/>
      <c r="E290" s="290"/>
      <c r="F290" s="307"/>
      <c r="G290" s="307"/>
      <c r="H290" s="307"/>
      <c r="I290" s="307"/>
      <c r="J290" s="323"/>
    </row>
    <row r="291" spans="1:10" ht="31.5" customHeight="1">
      <c r="A291" s="306">
        <v>280</v>
      </c>
      <c r="B291" s="307"/>
      <c r="C291" s="290"/>
      <c r="D291" s="290"/>
      <c r="E291" s="290"/>
      <c r="F291" s="307"/>
      <c r="G291" s="307"/>
      <c r="H291" s="307"/>
      <c r="I291" s="307"/>
      <c r="J291" s="323"/>
    </row>
    <row r="292" spans="1:10" ht="31.5" customHeight="1">
      <c r="A292" s="306">
        <v>281</v>
      </c>
      <c r="B292" s="307"/>
      <c r="C292" s="290"/>
      <c r="D292" s="290"/>
      <c r="E292" s="290"/>
      <c r="F292" s="307"/>
      <c r="G292" s="307"/>
      <c r="H292" s="307"/>
      <c r="I292" s="307"/>
      <c r="J292" s="323"/>
    </row>
    <row r="293" spans="1:10" ht="31.5" customHeight="1">
      <c r="A293" s="306">
        <v>282</v>
      </c>
      <c r="B293" s="307"/>
      <c r="C293" s="290"/>
      <c r="D293" s="290"/>
      <c r="E293" s="290"/>
      <c r="F293" s="307"/>
      <c r="G293" s="307"/>
      <c r="H293" s="307"/>
      <c r="I293" s="307"/>
      <c r="J293" s="323"/>
    </row>
    <row r="294" spans="1:10" ht="31.5" customHeight="1">
      <c r="A294" s="306">
        <v>283</v>
      </c>
      <c r="B294" s="307"/>
      <c r="C294" s="290"/>
      <c r="D294" s="290"/>
      <c r="E294" s="290"/>
      <c r="F294" s="307"/>
      <c r="G294" s="307"/>
      <c r="H294" s="307"/>
      <c r="I294" s="307"/>
      <c r="J294" s="323"/>
    </row>
    <row r="295" spans="1:10" ht="31.5" customHeight="1">
      <c r="A295" s="306">
        <v>284</v>
      </c>
      <c r="B295" s="307"/>
      <c r="C295" s="290"/>
      <c r="D295" s="290"/>
      <c r="E295" s="290"/>
      <c r="F295" s="307"/>
      <c r="G295" s="307"/>
      <c r="H295" s="307"/>
      <c r="I295" s="307"/>
      <c r="J295" s="323"/>
    </row>
    <row r="296" spans="1:10" ht="31.5" customHeight="1">
      <c r="A296" s="306">
        <v>285</v>
      </c>
      <c r="B296" s="307"/>
      <c r="C296" s="290"/>
      <c r="D296" s="290"/>
      <c r="E296" s="290"/>
      <c r="F296" s="307"/>
      <c r="G296" s="307"/>
      <c r="H296" s="307"/>
      <c r="I296" s="307"/>
      <c r="J296" s="323"/>
    </row>
    <row r="297" spans="1:10" ht="31.5" customHeight="1">
      <c r="A297" s="306">
        <v>286</v>
      </c>
      <c r="B297" s="307"/>
      <c r="C297" s="290"/>
      <c r="D297" s="290"/>
      <c r="E297" s="290"/>
      <c r="F297" s="307"/>
      <c r="G297" s="307"/>
      <c r="H297" s="307"/>
      <c r="I297" s="307"/>
      <c r="J297" s="323"/>
    </row>
    <row r="298" spans="1:10" ht="31.5" customHeight="1">
      <c r="A298" s="306">
        <v>287</v>
      </c>
      <c r="B298" s="307"/>
      <c r="C298" s="290"/>
      <c r="D298" s="290"/>
      <c r="E298" s="290"/>
      <c r="F298" s="307"/>
      <c r="G298" s="307"/>
      <c r="H298" s="307"/>
      <c r="I298" s="307"/>
      <c r="J298" s="323"/>
    </row>
    <row r="299" spans="1:10" ht="31.5" customHeight="1">
      <c r="A299" s="306">
        <v>288</v>
      </c>
      <c r="B299" s="307"/>
      <c r="C299" s="290"/>
      <c r="D299" s="290"/>
      <c r="E299" s="290"/>
      <c r="F299" s="307"/>
      <c r="G299" s="307"/>
      <c r="H299" s="307"/>
      <c r="I299" s="307"/>
      <c r="J299" s="323"/>
    </row>
    <row r="300" spans="1:10" ht="31.5" customHeight="1">
      <c r="A300" s="306">
        <v>289</v>
      </c>
      <c r="B300" s="307"/>
      <c r="C300" s="290"/>
      <c r="D300" s="290"/>
      <c r="E300" s="290"/>
      <c r="F300" s="307"/>
      <c r="G300" s="307"/>
      <c r="H300" s="307"/>
      <c r="I300" s="307"/>
      <c r="J300" s="323"/>
    </row>
    <row r="301" spans="1:10" ht="31.5" customHeight="1">
      <c r="A301" s="306">
        <v>290</v>
      </c>
      <c r="B301" s="307"/>
      <c r="C301" s="290"/>
      <c r="D301" s="290"/>
      <c r="E301" s="290"/>
      <c r="F301" s="307"/>
      <c r="G301" s="307"/>
      <c r="H301" s="307"/>
      <c r="I301" s="307"/>
      <c r="J301" s="323"/>
    </row>
    <row r="302" spans="1:10" ht="31.5" customHeight="1">
      <c r="A302" s="306">
        <v>291</v>
      </c>
      <c r="B302" s="307"/>
      <c r="C302" s="290"/>
      <c r="D302" s="290"/>
      <c r="E302" s="290"/>
      <c r="F302" s="307"/>
      <c r="G302" s="307"/>
      <c r="H302" s="307"/>
      <c r="I302" s="307"/>
      <c r="J302" s="323"/>
    </row>
    <row r="303" spans="1:10" ht="31.5" customHeight="1">
      <c r="A303" s="306">
        <v>292</v>
      </c>
      <c r="B303" s="307"/>
      <c r="C303" s="290"/>
      <c r="D303" s="290"/>
      <c r="E303" s="290"/>
      <c r="F303" s="307"/>
      <c r="G303" s="307"/>
      <c r="H303" s="307"/>
      <c r="I303" s="307"/>
      <c r="J303" s="323"/>
    </row>
    <row r="304" spans="1:10" ht="31.5" customHeight="1">
      <c r="A304" s="306">
        <v>293</v>
      </c>
      <c r="B304" s="307"/>
      <c r="C304" s="290"/>
      <c r="D304" s="290"/>
      <c r="E304" s="290"/>
      <c r="F304" s="307"/>
      <c r="G304" s="307"/>
      <c r="H304" s="307"/>
      <c r="I304" s="307"/>
      <c r="J304" s="323"/>
    </row>
    <row r="305" spans="1:10" ht="31.5" customHeight="1">
      <c r="A305" s="306">
        <v>294</v>
      </c>
      <c r="B305" s="307"/>
      <c r="C305" s="290"/>
      <c r="D305" s="290"/>
      <c r="E305" s="290"/>
      <c r="F305" s="307"/>
      <c r="G305" s="307"/>
      <c r="H305" s="307"/>
      <c r="I305" s="307"/>
      <c r="J305" s="323"/>
    </row>
    <row r="306" spans="1:10" ht="31.5" customHeight="1">
      <c r="A306" s="306">
        <v>295</v>
      </c>
      <c r="B306" s="307"/>
      <c r="C306" s="290"/>
      <c r="D306" s="290"/>
      <c r="E306" s="290"/>
      <c r="F306" s="307"/>
      <c r="G306" s="307"/>
      <c r="H306" s="307"/>
      <c r="I306" s="307"/>
      <c r="J306" s="323"/>
    </row>
    <row r="307" spans="1:10" ht="31.5" customHeight="1">
      <c r="A307" s="306">
        <v>296</v>
      </c>
      <c r="B307" s="307"/>
      <c r="C307" s="290"/>
      <c r="D307" s="290"/>
      <c r="E307" s="290"/>
      <c r="F307" s="307"/>
      <c r="G307" s="307"/>
      <c r="H307" s="307"/>
      <c r="I307" s="307"/>
      <c r="J307" s="323"/>
    </row>
    <row r="308" spans="1:10" ht="31.5" customHeight="1">
      <c r="A308" s="306">
        <v>297</v>
      </c>
      <c r="B308" s="307"/>
      <c r="C308" s="290"/>
      <c r="D308" s="290"/>
      <c r="E308" s="290"/>
      <c r="F308" s="307"/>
      <c r="G308" s="307"/>
      <c r="H308" s="307"/>
      <c r="I308" s="307"/>
      <c r="J308" s="323"/>
    </row>
    <row r="309" spans="1:10" ht="31.5" customHeight="1">
      <c r="A309" s="306">
        <v>298</v>
      </c>
      <c r="B309" s="307"/>
      <c r="C309" s="290"/>
      <c r="D309" s="290"/>
      <c r="E309" s="290"/>
      <c r="F309" s="307"/>
      <c r="G309" s="307"/>
      <c r="H309" s="307"/>
      <c r="I309" s="307"/>
      <c r="J309" s="323"/>
    </row>
    <row r="310" spans="1:10" ht="31.5" customHeight="1">
      <c r="A310" s="306">
        <v>299</v>
      </c>
      <c r="B310" s="307"/>
      <c r="C310" s="290"/>
      <c r="D310" s="290"/>
      <c r="E310" s="290"/>
      <c r="F310" s="307"/>
      <c r="G310" s="307"/>
      <c r="H310" s="307"/>
      <c r="I310" s="307"/>
      <c r="J310" s="323"/>
    </row>
    <row r="311" spans="1:10" ht="31.5" customHeight="1">
      <c r="A311" s="306">
        <v>300</v>
      </c>
      <c r="B311" s="307"/>
      <c r="C311" s="290"/>
      <c r="D311" s="290"/>
      <c r="E311" s="290"/>
      <c r="F311" s="307"/>
      <c r="G311" s="307"/>
      <c r="H311" s="307"/>
      <c r="I311" s="307"/>
      <c r="J311" s="323"/>
    </row>
    <row r="312" spans="1:10" ht="31.5" customHeight="1">
      <c r="H312" s="309"/>
    </row>
    <row r="313" spans="1:10" ht="31.5" customHeight="1">
      <c r="H313" s="309"/>
    </row>
    <row r="314" spans="1:10">
      <c r="H314" s="309"/>
    </row>
    <row r="315" spans="1:10">
      <c r="H315" s="309"/>
    </row>
    <row r="316" spans="1:10">
      <c r="H316" s="309"/>
    </row>
    <row r="317" spans="1:10">
      <c r="H317" s="309"/>
    </row>
    <row r="318" spans="1:10">
      <c r="H318" s="309"/>
    </row>
    <row r="319" spans="1:10">
      <c r="H319" s="309"/>
    </row>
  </sheetData>
  <sheetProtection algorithmName="SHA-512" hashValue="4TbkAaMEFc49Rk1XUxplARDmYXQ47ORx7vw263tKZBvD8MF7Lo9GXO1IRjMK8XbGs8ImQOpy6YNYnCNndwEt9w==" saltValue="KP1uCipr/JhB5kfSp+vE0w==" spinCount="100000" sheet="1" objects="1" scenarios="1"/>
  <protectedRanges>
    <protectedRange sqref="J12:J311" name="Tabel 2a1_1_1"/>
  </protectedRanges>
  <mergeCells count="10">
    <mergeCell ref="L12:O12"/>
    <mergeCell ref="L13:N13"/>
    <mergeCell ref="I9:I10"/>
    <mergeCell ref="J9:J10"/>
    <mergeCell ref="A9:A10"/>
    <mergeCell ref="B9:B10"/>
    <mergeCell ref="C9:E9"/>
    <mergeCell ref="F9:F10"/>
    <mergeCell ref="G9:G10"/>
    <mergeCell ref="H9:H10"/>
  </mergeCells>
  <conditionalFormatting sqref="C12:E12 C15:E15 C18:E18 C21:E21 C24:E24 C27:E27 C30:E30 C33:E33 C36:E36 C39:E39 C42:E42 C45:E45 C48:E48 C51:E51 C54:E54 C57:E57 C60:E60 C63:E63 C66:E66 C69:E69 C72:E72 C75:E75 C78:E78 C81:E81 C84:E84 C87:E87 C90:E90 C93:E93 C96:E96 C99:E99 C102:E102 C105:E105 C108:E108 C111:E111 C114:E114 C117:E117 C120:E120 C123:E123 C126:E126 C129:E129 C132:E132 C135:E135 C138:E138 C141:E141 C144:E144 C147:E147 C150:E150 C153:E153 C156:E156 C159:E159 C162:E162 C165:E165 C168:E168 C171:E171 C174:E174 C177:E177 C180:E180 C183:E183 C186:E186 C189:E189 C192:E192 C195:E195 C198:E198 C201:E201 C204:E204 C207:E207 C210:E210 C213:E213 C216:E216 C219:E219 C222:E222 C225:E225 C228:E228 C231:E231 C234:E234 C237:E237 C240:E240 C243:E243 C246:E246 C249:E249 C252:E252 C255:E255 C258:E258 C261:E261 C264:E264 C267:E267 C270:E270 C273:E273 C276:E276 C279:E279 C282:E282 C285:E285 C288:E288 C291:E291 C294:E294 C297:E297 C300:E300 C303:E303 C306:E306 C309:E309">
    <cfRule type="duplicateValues" dxfId="90" priority="3"/>
  </conditionalFormatting>
  <conditionalFormatting sqref="C13:E13 C16:E16 C19:E19 C22:E22 C25:E25 C28:E28 C31:E31 C34:E34 C37:E37 C40:E40 C43:E43 C46:E46 C49:E49 C52:E52 C55:E55 C58:E58 C61:E61 C64:E64 C67:E67 C70:E70 C73:E73 C76:E76 C79:E79 C82:E82 C85:E85 C88:E88 C91:E91 C94:E94 C97:E97 C100:E100 C103:E103 C106:E106 C109:E109 C112:E112 C115:E115 C118:E118 C121:E121 C124:E124 C127:E127 C130:E130 C133:E133 C136:E136 C139:E139 C142:E142 C145:E145 C148:E148 C151:E151 C154:E154 C157:E157 C160:E160 C163:E163 C166:E166 C169:E169 C172:E172 C175:E175 C178:E178 C181:E181 C184:E184 C187:E187 C190:E190 C193:E193 C196:E196 C199:E199 C202:E202 C205:E205 C208:E208 C211:E211 C214:E214 C217:E217 C220:E220 C223:E223 C226:E226 C229:E229 C232:E232 C235:E235 C238:E238 C241:E241 C244:E244 C247:E247 C250:E250 C253:E253 C256:E256 C259:E259 C262:E262 C265:E265 C268:E268 C271:E271 C274:E274 C277:E277 C280:E280 C283:E283 C286:E286 C289:E289 C292:E292 C295:E295 C298:E298 C301:E301 C304:E304 C307:E307 C310:E310">
    <cfRule type="duplicateValues" dxfId="89" priority="2"/>
  </conditionalFormatting>
  <conditionalFormatting sqref="C14:E14 C17:E17 C20:E20 C23:E23 C26:E26 C29:E29 C32:E32 C35:E35 C38:E38 C41:E41 C44:E44 C47:E47 C50:E50 C53:E53 C56:E56 C59:E59 C62:E62 C65:E65 C68:E68 C71:E71 C74:E74 C77:E77 C80:E80 C83:E83 C86:E86 C89:E89 C92:E92 C95:E95 C98:E98 C101:E101 C104:E104 C107:E107 C110:E110 C113:E113 C116:E116 C119:E119 C122:E122 C125:E125 C128:E128 C131:E131 C134:E134 C137:E137 C140:E140 C143:E143 C146:E146 C149:E149 C152:E152 C155:E155 C158:E158 C161:E161 C164:E164 C167:E167 C170:E170 C173:E173 C176:E176 C179:E179 C182:E182 C185:E185 C188:E188 C191:E191 C194:E194 C197:E197 C200:E200 C203:E203 C206:E206 C209:E209 C212:E212 C215:E215 C218:E218 C221:E221 C224:E224 C227:E227 C230:E230 C233:E233 C236:E236 C239:E239 C242:E242 C245:E245 C248:E248 C251:E251 C254:E254 C257:E257 C260:E260 C263:E263 C266:E266 C269:E269 C272:E272 C275:E275 C278:E278 C281:E281 C284:E284 C287:E287 C290:E290 C293:E293 C296:E296 C299:E299 C302:E302 C305:E305 C308:E308 C311:E311">
    <cfRule type="duplicateValues" dxfId="88" priority="1"/>
  </conditionalFormatting>
  <dataValidations xWindow="832" yWindow="558" count="3">
    <dataValidation type="list" allowBlank="1" showInputMessage="1" showErrorMessage="1" sqref="C12:E311" xr:uid="{1E2C9CB8-BA4B-41BF-B797-8CAF6D9A2F60}">
      <formula1>$B$6:$B$7</formula1>
    </dataValidation>
    <dataValidation type="list" allowBlank="1" showInputMessage="1" showErrorMessage="1" sqref="I12:I311" xr:uid="{EB7B0657-2108-4F32-A82F-905C2294A2B4}">
      <formula1>$F$4:$F$8</formula1>
    </dataValidation>
    <dataValidation type="decimal" operator="greaterThanOrEqual" allowBlank="1" showDropDown="1" showInputMessage="1" showErrorMessage="1" prompt="Data harus diisi dalam bentuk angka" sqref="J12:J311" xr:uid="{1ACEB0F7-2BFD-4ED4-9E92-623EBCB0A0BB}">
      <formula1>0</formula1>
    </dataValidation>
  </dataValidations>
  <hyperlinks>
    <hyperlink ref="K1" location="'Daftar Tabel'!A1" display="&lt;&lt;&lt; Daftar Tabel" xr:uid="{00000000-0004-0000-0500-000000000000}"/>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1"/>
  <sheetViews>
    <sheetView zoomScale="115" zoomScaleNormal="115" workbookViewId="0">
      <pane ySplit="5" topLeftCell="A6" activePane="bottomLeft" state="frozen"/>
      <selection activeCell="O19" sqref="O19"/>
      <selection pane="bottomLeft" activeCell="L24" sqref="L24"/>
    </sheetView>
  </sheetViews>
  <sheetFormatPr defaultColWidth="8.85546875" defaultRowHeight="15"/>
  <cols>
    <col min="1" max="1" width="12.42578125" style="3" customWidth="1"/>
    <col min="2" max="2" width="11.140625" style="3" customWidth="1"/>
    <col min="3" max="8" width="10.5703125" style="3" customWidth="1"/>
    <col min="9" max="9" width="14.5703125" style="3" bestFit="1" customWidth="1"/>
    <col min="10" max="16384" width="8.85546875" style="3"/>
  </cols>
  <sheetData>
    <row r="1" spans="1:9">
      <c r="A1" s="3" t="s">
        <v>27</v>
      </c>
      <c r="I1" s="20" t="s">
        <v>14</v>
      </c>
    </row>
    <row r="3" spans="1:9" ht="29.45" customHeight="1">
      <c r="A3" s="463" t="s">
        <v>28</v>
      </c>
      <c r="B3" s="463" t="s">
        <v>29</v>
      </c>
      <c r="C3" s="465" t="s">
        <v>30</v>
      </c>
      <c r="D3" s="467"/>
      <c r="E3" s="465" t="s">
        <v>31</v>
      </c>
      <c r="F3" s="467"/>
      <c r="G3" s="465" t="s">
        <v>32</v>
      </c>
      <c r="H3" s="467"/>
    </row>
    <row r="4" spans="1:9" ht="25.5">
      <c r="A4" s="464"/>
      <c r="B4" s="464"/>
      <c r="C4" s="276" t="s">
        <v>33</v>
      </c>
      <c r="D4" s="276" t="s">
        <v>34</v>
      </c>
      <c r="E4" s="276" t="s">
        <v>35</v>
      </c>
      <c r="F4" s="276" t="s">
        <v>36</v>
      </c>
      <c r="G4" s="274" t="s">
        <v>35</v>
      </c>
      <c r="H4" s="276" t="s">
        <v>36</v>
      </c>
    </row>
    <row r="5" spans="1:9">
      <c r="A5" s="25">
        <v>1</v>
      </c>
      <c r="B5" s="25">
        <v>2</v>
      </c>
      <c r="C5" s="25">
        <v>3</v>
      </c>
      <c r="D5" s="25">
        <v>4</v>
      </c>
      <c r="E5" s="25">
        <v>5</v>
      </c>
      <c r="F5" s="25">
        <v>6</v>
      </c>
      <c r="G5" s="26">
        <v>7</v>
      </c>
      <c r="H5" s="25">
        <v>8</v>
      </c>
    </row>
    <row r="6" spans="1:9">
      <c r="A6" s="27" t="s">
        <v>37</v>
      </c>
      <c r="B6" s="323"/>
      <c r="C6" s="323"/>
      <c r="D6" s="323"/>
      <c r="E6" s="323"/>
      <c r="F6" s="323"/>
      <c r="G6" s="323"/>
      <c r="H6" s="323"/>
    </row>
    <row r="7" spans="1:9">
      <c r="A7" s="27" t="s">
        <v>38</v>
      </c>
      <c r="B7" s="323"/>
      <c r="C7" s="323"/>
      <c r="D7" s="323"/>
      <c r="E7" s="323"/>
      <c r="F7" s="323"/>
      <c r="G7" s="323"/>
      <c r="H7" s="323"/>
    </row>
    <row r="8" spans="1:9">
      <c r="A8" s="27" t="s">
        <v>39</v>
      </c>
      <c r="B8" s="323"/>
      <c r="C8" s="323"/>
      <c r="D8" s="323"/>
      <c r="E8" s="323"/>
      <c r="F8" s="323"/>
      <c r="G8" s="323"/>
      <c r="H8" s="323"/>
    </row>
    <row r="9" spans="1:9">
      <c r="A9" s="27" t="s">
        <v>40</v>
      </c>
      <c r="B9" s="323"/>
      <c r="C9" s="323"/>
      <c r="D9" s="323"/>
      <c r="E9" s="323"/>
      <c r="F9" s="323"/>
      <c r="G9" s="323"/>
      <c r="H9" s="323"/>
    </row>
    <row r="10" spans="1:9">
      <c r="A10" s="27" t="s">
        <v>12</v>
      </c>
      <c r="B10" s="323"/>
      <c r="C10" s="323"/>
      <c r="D10" s="323"/>
      <c r="E10" s="323"/>
      <c r="F10" s="323"/>
      <c r="G10" s="323"/>
      <c r="H10" s="323"/>
    </row>
    <row r="11" spans="1:9">
      <c r="A11" s="476" t="s">
        <v>41</v>
      </c>
      <c r="B11" s="477"/>
      <c r="C11" s="28">
        <f t="shared" ref="C11:F11" si="0">SUM(C6:C10)</f>
        <v>0</v>
      </c>
      <c r="D11" s="28">
        <f t="shared" si="0"/>
        <v>0</v>
      </c>
      <c r="E11" s="28">
        <f t="shared" si="0"/>
        <v>0</v>
      </c>
      <c r="F11" s="28">
        <f t="shared" si="0"/>
        <v>0</v>
      </c>
      <c r="G11" s="268">
        <f>SUM(G10:H10)</f>
        <v>0</v>
      </c>
      <c r="H11" s="268"/>
    </row>
  </sheetData>
  <sheetProtection algorithmName="SHA-512" hashValue="pohjOxcLngSMv4lEZr7P1xw7aQm3hbNUjSz8EL7oS6+01FIPxIb2RyAbg8sLuZEUu8nYbkgG1R/PN6r35QdUWw==" saltValue="pYdptpyw1ih/6Hnd/KrBGg==" spinCount="100000" sheet="1" objects="1" scenarios="1"/>
  <protectedRanges>
    <protectedRange sqref="B6:H10" name="Tabel 2a1"/>
  </protectedRanges>
  <mergeCells count="6">
    <mergeCell ref="G3:H3"/>
    <mergeCell ref="A11:B11"/>
    <mergeCell ref="A3:A4"/>
    <mergeCell ref="B3:B4"/>
    <mergeCell ref="C3:D3"/>
    <mergeCell ref="E3:F3"/>
  </mergeCells>
  <dataValidations count="1">
    <dataValidation type="decimal" operator="greaterThanOrEqual" allowBlank="1" showDropDown="1" showInputMessage="1" showErrorMessage="1" prompt="Data harus diisi dalam bentuk angka" sqref="B6:H10" xr:uid="{0678DC15-5E2B-42B4-B44C-77FD2538876D}">
      <formula1>0</formula1>
    </dataValidation>
  </dataValidations>
  <hyperlinks>
    <hyperlink ref="I1" location="'Daftar Tabel'!A1" display="&lt;&lt;&lt; Daftar Tabel" xr:uid="{00000000-0004-0000-0600-000000000000}"/>
  </hyperlink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26"/>
  <sheetViews>
    <sheetView zoomScale="85" zoomScaleNormal="85" workbookViewId="0">
      <selection activeCell="B26" sqref="B26"/>
    </sheetView>
  </sheetViews>
  <sheetFormatPr defaultColWidth="8.85546875" defaultRowHeight="15"/>
  <cols>
    <col min="1" max="1" width="5.85546875" customWidth="1"/>
    <col min="2" max="2" width="22.42578125" customWidth="1"/>
    <col min="3" max="11" width="9.85546875" customWidth="1"/>
    <col min="12" max="12" width="14.5703125" bestFit="1" customWidth="1"/>
  </cols>
  <sheetData>
    <row r="1" spans="1:12" s="3" customFormat="1">
      <c r="A1" s="3" t="s">
        <v>280</v>
      </c>
      <c r="L1" s="20" t="s">
        <v>14</v>
      </c>
    </row>
    <row r="3" spans="1:12" s="3" customFormat="1">
      <c r="A3" s="39" t="s">
        <v>338</v>
      </c>
    </row>
    <row r="4" spans="1:12" ht="26.45" customHeight="1">
      <c r="A4" s="463" t="s">
        <v>17</v>
      </c>
      <c r="B4" s="478" t="s">
        <v>336</v>
      </c>
      <c r="C4" s="480" t="s">
        <v>32</v>
      </c>
      <c r="D4" s="481"/>
      <c r="E4" s="482"/>
      <c r="F4" s="480" t="s">
        <v>337</v>
      </c>
      <c r="G4" s="481"/>
      <c r="H4" s="482"/>
      <c r="I4" s="465" t="s">
        <v>1071</v>
      </c>
      <c r="J4" s="466"/>
      <c r="K4" s="467"/>
    </row>
    <row r="5" spans="1:12" ht="14.45" customHeight="1">
      <c r="A5" s="464"/>
      <c r="B5" s="479"/>
      <c r="C5" s="62" t="s">
        <v>39</v>
      </c>
      <c r="D5" s="62" t="s">
        <v>40</v>
      </c>
      <c r="E5" s="62" t="s">
        <v>12</v>
      </c>
      <c r="F5" s="62" t="s">
        <v>39</v>
      </c>
      <c r="G5" s="62" t="s">
        <v>40</v>
      </c>
      <c r="H5" s="62" t="s">
        <v>12</v>
      </c>
      <c r="I5" s="62" t="s">
        <v>39</v>
      </c>
      <c r="J5" s="62" t="s">
        <v>40</v>
      </c>
      <c r="K5" s="62" t="s">
        <v>12</v>
      </c>
    </row>
    <row r="6" spans="1:12">
      <c r="A6" s="63">
        <v>1</v>
      </c>
      <c r="B6" s="63">
        <v>2</v>
      </c>
      <c r="C6" s="63">
        <v>3</v>
      </c>
      <c r="D6" s="63">
        <v>4</v>
      </c>
      <c r="E6" s="63">
        <v>5</v>
      </c>
      <c r="F6" s="63">
        <v>6</v>
      </c>
      <c r="G6" s="63">
        <v>7</v>
      </c>
      <c r="H6" s="63">
        <v>8</v>
      </c>
      <c r="I6" s="63">
        <v>9</v>
      </c>
      <c r="J6" s="63">
        <v>10</v>
      </c>
      <c r="K6" s="63">
        <v>11</v>
      </c>
    </row>
    <row r="7" spans="1:12">
      <c r="A7" s="295">
        <v>1</v>
      </c>
      <c r="B7" s="312"/>
      <c r="C7" s="435"/>
      <c r="D7" s="435"/>
      <c r="E7" s="323"/>
      <c r="F7" s="435"/>
      <c r="G7" s="435"/>
      <c r="H7" s="323"/>
      <c r="I7" s="435"/>
      <c r="J7" s="435"/>
      <c r="K7" s="323"/>
    </row>
    <row r="8" spans="1:12">
      <c r="A8" s="295">
        <v>2</v>
      </c>
      <c r="B8" s="312"/>
      <c r="C8" s="435"/>
      <c r="D8" s="435"/>
      <c r="E8" s="323"/>
      <c r="F8" s="435"/>
      <c r="G8" s="435"/>
      <c r="H8" s="323"/>
      <c r="I8" s="435"/>
      <c r="J8" s="435"/>
      <c r="K8" s="323"/>
    </row>
    <row r="9" spans="1:12">
      <c r="A9" s="295">
        <v>3</v>
      </c>
      <c r="B9" s="312"/>
      <c r="C9" s="435"/>
      <c r="D9" s="435"/>
      <c r="E9" s="323"/>
      <c r="F9" s="435"/>
      <c r="G9" s="435"/>
      <c r="H9" s="323"/>
      <c r="I9" s="435"/>
      <c r="J9" s="435"/>
      <c r="K9" s="323"/>
    </row>
    <row r="10" spans="1:12">
      <c r="A10" s="295">
        <v>4</v>
      </c>
      <c r="B10" s="312"/>
      <c r="C10" s="435"/>
      <c r="D10" s="435"/>
      <c r="E10" s="323"/>
      <c r="F10" s="435"/>
      <c r="G10" s="435"/>
      <c r="H10" s="323"/>
      <c r="I10" s="435"/>
      <c r="J10" s="435"/>
      <c r="K10" s="323"/>
    </row>
    <row r="11" spans="1:12">
      <c r="A11" s="295">
        <v>5</v>
      </c>
      <c r="B11" s="312"/>
      <c r="C11" s="435"/>
      <c r="D11" s="435"/>
      <c r="E11" s="323"/>
      <c r="F11" s="435"/>
      <c r="G11" s="435"/>
      <c r="H11" s="323"/>
      <c r="I11" s="435"/>
      <c r="J11" s="435"/>
      <c r="K11" s="323"/>
    </row>
    <row r="12" spans="1:12">
      <c r="A12" s="295">
        <v>6</v>
      </c>
      <c r="B12" s="312"/>
      <c r="C12" s="435"/>
      <c r="D12" s="435"/>
      <c r="E12" s="323"/>
      <c r="F12" s="435"/>
      <c r="G12" s="435"/>
      <c r="H12" s="323"/>
      <c r="I12" s="435"/>
      <c r="J12" s="435"/>
      <c r="K12" s="323"/>
    </row>
    <row r="13" spans="1:12">
      <c r="A13" s="295">
        <v>7</v>
      </c>
      <c r="B13" s="312"/>
      <c r="C13" s="435"/>
      <c r="D13" s="435"/>
      <c r="E13" s="323"/>
      <c r="F13" s="435"/>
      <c r="G13" s="435"/>
      <c r="H13" s="323"/>
      <c r="I13" s="435"/>
      <c r="J13" s="435"/>
      <c r="K13" s="323"/>
    </row>
    <row r="14" spans="1:12">
      <c r="A14" s="295">
        <v>8</v>
      </c>
      <c r="B14" s="312"/>
      <c r="C14" s="435"/>
      <c r="D14" s="435"/>
      <c r="E14" s="323"/>
      <c r="F14" s="435"/>
      <c r="G14" s="435"/>
      <c r="H14" s="323"/>
      <c r="I14" s="435"/>
      <c r="J14" s="435"/>
      <c r="K14" s="323"/>
    </row>
    <row r="15" spans="1:12">
      <c r="A15" s="295">
        <v>9</v>
      </c>
      <c r="B15" s="312"/>
      <c r="C15" s="435"/>
      <c r="D15" s="435"/>
      <c r="E15" s="323"/>
      <c r="F15" s="435"/>
      <c r="G15" s="435"/>
      <c r="H15" s="323"/>
      <c r="I15" s="435"/>
      <c r="J15" s="435"/>
      <c r="K15" s="323"/>
    </row>
    <row r="16" spans="1:12">
      <c r="A16" s="295">
        <v>10</v>
      </c>
      <c r="B16" s="312"/>
      <c r="C16" s="435"/>
      <c r="D16" s="435"/>
      <c r="E16" s="323"/>
      <c r="F16" s="435"/>
      <c r="G16" s="435"/>
      <c r="H16" s="323"/>
      <c r="I16" s="435"/>
      <c r="J16" s="435"/>
      <c r="K16" s="323"/>
    </row>
    <row r="17" spans="1:11">
      <c r="A17" s="295">
        <v>11</v>
      </c>
      <c r="B17" s="312"/>
      <c r="C17" s="435"/>
      <c r="D17" s="435"/>
      <c r="E17" s="323"/>
      <c r="F17" s="435"/>
      <c r="G17" s="435"/>
      <c r="H17" s="323"/>
      <c r="I17" s="435"/>
      <c r="J17" s="435"/>
      <c r="K17" s="323"/>
    </row>
    <row r="18" spans="1:11">
      <c r="A18" s="295">
        <v>12</v>
      </c>
      <c r="B18" s="312"/>
      <c r="C18" s="435"/>
      <c r="D18" s="435"/>
      <c r="E18" s="323"/>
      <c r="F18" s="435"/>
      <c r="G18" s="435"/>
      <c r="H18" s="323"/>
      <c r="I18" s="435"/>
      <c r="J18" s="435"/>
      <c r="K18" s="323"/>
    </row>
    <row r="19" spans="1:11">
      <c r="A19" s="295">
        <v>13</v>
      </c>
      <c r="B19" s="312"/>
      <c r="C19" s="435"/>
      <c r="D19" s="435"/>
      <c r="E19" s="323"/>
      <c r="F19" s="435"/>
      <c r="G19" s="435"/>
      <c r="H19" s="323"/>
      <c r="I19" s="435"/>
      <c r="J19" s="435"/>
      <c r="K19" s="323"/>
    </row>
    <row r="20" spans="1:11">
      <c r="A20" s="295">
        <v>14</v>
      </c>
      <c r="B20" s="312"/>
      <c r="C20" s="435"/>
      <c r="D20" s="435"/>
      <c r="E20" s="323"/>
      <c r="F20" s="435"/>
      <c r="G20" s="435"/>
      <c r="H20" s="323"/>
      <c r="I20" s="435"/>
      <c r="J20" s="435"/>
      <c r="K20" s="323"/>
    </row>
    <row r="21" spans="1:11">
      <c r="A21" s="295">
        <v>15</v>
      </c>
      <c r="B21" s="312"/>
      <c r="C21" s="435"/>
      <c r="D21" s="435"/>
      <c r="E21" s="323"/>
      <c r="F21" s="435"/>
      <c r="G21" s="435"/>
      <c r="H21" s="323"/>
      <c r="I21" s="435"/>
      <c r="J21" s="435"/>
      <c r="K21" s="323"/>
    </row>
    <row r="22" spans="1:11">
      <c r="A22" s="295">
        <v>16</v>
      </c>
      <c r="B22" s="312"/>
      <c r="C22" s="435"/>
      <c r="D22" s="435"/>
      <c r="E22" s="323"/>
      <c r="F22" s="435"/>
      <c r="G22" s="435"/>
      <c r="H22" s="323"/>
      <c r="I22" s="435"/>
      <c r="J22" s="435"/>
      <c r="K22" s="323"/>
    </row>
    <row r="23" spans="1:11">
      <c r="A23" s="295">
        <v>17</v>
      </c>
      <c r="B23" s="312"/>
      <c r="C23" s="435"/>
      <c r="D23" s="435"/>
      <c r="E23" s="323"/>
      <c r="F23" s="435"/>
      <c r="G23" s="435"/>
      <c r="H23" s="323"/>
      <c r="I23" s="435"/>
      <c r="J23" s="435"/>
      <c r="K23" s="323"/>
    </row>
    <row r="24" spans="1:11">
      <c r="A24" s="295">
        <v>18</v>
      </c>
      <c r="B24" s="312"/>
      <c r="C24" s="435"/>
      <c r="D24" s="435"/>
      <c r="E24" s="323"/>
      <c r="F24" s="435"/>
      <c r="G24" s="435"/>
      <c r="H24" s="323"/>
      <c r="I24" s="435"/>
      <c r="J24" s="435"/>
      <c r="K24" s="323"/>
    </row>
    <row r="25" spans="1:11">
      <c r="A25" s="295">
        <v>19</v>
      </c>
      <c r="B25" s="312"/>
      <c r="C25" s="435"/>
      <c r="D25" s="435"/>
      <c r="E25" s="323"/>
      <c r="F25" s="435"/>
      <c r="G25" s="435"/>
      <c r="H25" s="323"/>
      <c r="I25" s="435"/>
      <c r="J25" s="435"/>
      <c r="K25" s="323"/>
    </row>
    <row r="26" spans="1:11">
      <c r="A26" s="295">
        <v>20</v>
      </c>
      <c r="B26" s="312"/>
      <c r="C26" s="435"/>
      <c r="D26" s="435"/>
      <c r="E26" s="323"/>
      <c r="F26" s="435"/>
      <c r="G26" s="435"/>
      <c r="H26" s="323"/>
      <c r="I26" s="435"/>
      <c r="J26" s="435"/>
      <c r="K26" s="323"/>
    </row>
  </sheetData>
  <sheetProtection algorithmName="SHA-512" hashValue="97NI7As6ijR2d04wUrqtVTP2VazVKZaLcyRPKVZCIQE7b5ruX5/K8+idONEYeYv3vYIYyKPOrszr8dfKXSyV6w==" saltValue="OT2ay7pbIR0Pxa59XbEq8g==" spinCount="100000" sheet="1" objects="1" scenarios="1"/>
  <protectedRanges>
    <protectedRange sqref="E7:E26" name="Tabel 2a1"/>
    <protectedRange sqref="H7:H26" name="Tabel 2a1_1"/>
    <protectedRange sqref="K7:K26" name="Tabel 2a1_2"/>
  </protectedRanges>
  <mergeCells count="5">
    <mergeCell ref="A4:A5"/>
    <mergeCell ref="B4:B5"/>
    <mergeCell ref="C4:E4"/>
    <mergeCell ref="F4:H4"/>
    <mergeCell ref="I4:K4"/>
  </mergeCells>
  <dataValidations count="1">
    <dataValidation type="decimal" operator="greaterThanOrEqual" allowBlank="1" showDropDown="1" showInputMessage="1" showErrorMessage="1" prompt="Data harus diisi dalam bentuk angka" sqref="H7:H26 K7:K26 E7:E26" xr:uid="{C949C7D9-DF8A-4474-A0B8-74C1F960CB8F}">
      <formula1>0</formula1>
    </dataValidation>
  </dataValidations>
  <hyperlinks>
    <hyperlink ref="L1" location="'Daftar Tabel'!A1" display="&lt;&lt;&lt; Daftar Tabel" xr:uid="{00000000-0004-0000-0700-000000000000}"/>
  </hyperlinks>
  <pageMargins left="0.7" right="0.7" top="0.75" bottom="0.75" header="0.3" footer="0.3"/>
  <pageSetup paperSize="9"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313"/>
  <sheetViews>
    <sheetView zoomScaleNormal="100" workbookViewId="0">
      <pane xSplit="1" ySplit="13" topLeftCell="B14" activePane="bottomRight" state="frozen"/>
      <selection activeCell="O19" sqref="O19"/>
      <selection pane="topRight" activeCell="O19" sqref="O19"/>
      <selection pane="bottomLeft" activeCell="O19" sqref="O19"/>
      <selection pane="bottomRight" activeCell="L14" sqref="L14"/>
    </sheetView>
  </sheetViews>
  <sheetFormatPr defaultColWidth="8.85546875" defaultRowHeight="15"/>
  <cols>
    <col min="1" max="1" width="5.5703125" style="3" customWidth="1"/>
    <col min="2" max="2" width="19.42578125" style="3" customWidth="1"/>
    <col min="3" max="4" width="10.5703125" style="3" customWidth="1"/>
    <col min="5" max="5" width="11.85546875" style="3" customWidth="1"/>
    <col min="6" max="7" width="12.5703125" style="3" customWidth="1"/>
    <col min="8" max="8" width="10.5703125" style="3" customWidth="1"/>
    <col min="9" max="9" width="11.5703125" style="3" customWidth="1"/>
    <col min="10" max="10" width="11.42578125" style="3" customWidth="1"/>
    <col min="11" max="11" width="13.140625" style="3" customWidth="1"/>
    <col min="12" max="12" width="14.42578125" style="3" customWidth="1"/>
    <col min="13" max="13" width="13.42578125" style="3" customWidth="1"/>
    <col min="14" max="14" width="14.5703125" style="3" bestFit="1" customWidth="1"/>
    <col min="15" max="15" width="25.140625" style="3" customWidth="1"/>
    <col min="16" max="16" width="2.7109375" style="3" customWidth="1"/>
    <col min="17" max="16384" width="8.85546875" style="3"/>
  </cols>
  <sheetData>
    <row r="1" spans="1:17">
      <c r="A1" s="3" t="s">
        <v>44</v>
      </c>
      <c r="N1" s="20" t="s">
        <v>14</v>
      </c>
    </row>
    <row r="2" spans="1:17" ht="42.75" customHeight="1"/>
    <row r="3" spans="1:17" hidden="1">
      <c r="G3" s="3" t="s">
        <v>15</v>
      </c>
      <c r="H3" s="3" t="s">
        <v>249</v>
      </c>
    </row>
    <row r="4" spans="1:17" hidden="1"/>
    <row r="5" spans="1:17" hidden="1">
      <c r="G5" s="3" t="s">
        <v>16</v>
      </c>
      <c r="H5" s="3" t="s">
        <v>251</v>
      </c>
    </row>
    <row r="6" spans="1:17" hidden="1">
      <c r="H6" s="3" t="s">
        <v>250</v>
      </c>
    </row>
    <row r="7" spans="1:17" hidden="1">
      <c r="H7" s="3" t="s">
        <v>252</v>
      </c>
    </row>
    <row r="8" spans="1:17" hidden="1">
      <c r="H8" s="3" t="s">
        <v>253</v>
      </c>
    </row>
    <row r="9" spans="1:17" hidden="1">
      <c r="H9" s="3" t="s">
        <v>254</v>
      </c>
    </row>
    <row r="10" spans="1:17" hidden="1"/>
    <row r="11" spans="1:17" ht="25.5" customHeight="1">
      <c r="A11" s="463" t="s">
        <v>17</v>
      </c>
      <c r="B11" s="463" t="s">
        <v>45</v>
      </c>
      <c r="C11" s="463" t="s">
        <v>339</v>
      </c>
      <c r="D11" s="465" t="s">
        <v>1072</v>
      </c>
      <c r="E11" s="487"/>
      <c r="F11" s="463" t="s">
        <v>47</v>
      </c>
      <c r="G11" s="463" t="s">
        <v>48</v>
      </c>
      <c r="H11" s="463" t="s">
        <v>49</v>
      </c>
      <c r="I11" s="463" t="s">
        <v>50</v>
      </c>
      <c r="J11" s="463" t="s">
        <v>51</v>
      </c>
      <c r="K11" s="463" t="s">
        <v>52</v>
      </c>
      <c r="L11" s="463" t="s">
        <v>53</v>
      </c>
      <c r="M11" s="463" t="s">
        <v>54</v>
      </c>
    </row>
    <row r="12" spans="1:17" ht="51">
      <c r="A12" s="464"/>
      <c r="B12" s="464"/>
      <c r="C12" s="464"/>
      <c r="D12" s="276" t="s">
        <v>247</v>
      </c>
      <c r="E12" s="276" t="s">
        <v>248</v>
      </c>
      <c r="F12" s="464"/>
      <c r="G12" s="464"/>
      <c r="H12" s="464"/>
      <c r="I12" s="464"/>
      <c r="J12" s="464"/>
      <c r="K12" s="464"/>
      <c r="L12" s="464"/>
      <c r="M12" s="464"/>
    </row>
    <row r="13" spans="1:17">
      <c r="A13" s="25">
        <v>1</v>
      </c>
      <c r="B13" s="25">
        <v>2</v>
      </c>
      <c r="C13" s="25">
        <v>3</v>
      </c>
      <c r="D13" s="485">
        <v>4</v>
      </c>
      <c r="E13" s="486"/>
      <c r="F13" s="25">
        <v>5</v>
      </c>
      <c r="G13" s="25">
        <v>6</v>
      </c>
      <c r="H13" s="25">
        <v>7</v>
      </c>
      <c r="I13" s="25">
        <v>8</v>
      </c>
      <c r="J13" s="25">
        <v>9</v>
      </c>
      <c r="K13" s="25">
        <v>10</v>
      </c>
      <c r="L13" s="25">
        <v>11</v>
      </c>
      <c r="M13" s="25">
        <v>12</v>
      </c>
    </row>
    <row r="14" spans="1:17" ht="28.5" customHeight="1">
      <c r="A14" s="295">
        <v>1</v>
      </c>
      <c r="B14" s="312"/>
      <c r="C14" s="447"/>
      <c r="D14" s="312"/>
      <c r="E14" s="296"/>
      <c r="F14" s="296"/>
      <c r="G14" s="290"/>
      <c r="H14" s="290"/>
      <c r="I14" s="407"/>
      <c r="J14" s="406"/>
      <c r="K14" s="296"/>
      <c r="L14" s="290"/>
      <c r="M14" s="406"/>
      <c r="O14" s="473" t="s">
        <v>1063</v>
      </c>
      <c r="P14" s="474"/>
      <c r="Q14" s="474"/>
    </row>
    <row r="15" spans="1:17" ht="28.5" customHeight="1">
      <c r="A15" s="295">
        <v>2</v>
      </c>
      <c r="B15" s="312"/>
      <c r="C15" s="447"/>
      <c r="D15" s="312"/>
      <c r="E15" s="296"/>
      <c r="F15" s="296"/>
      <c r="G15" s="290"/>
      <c r="H15" s="290"/>
      <c r="I15" s="407"/>
      <c r="J15" s="406"/>
      <c r="K15" s="296"/>
      <c r="L15" s="290"/>
      <c r="M15" s="406"/>
    </row>
    <row r="16" spans="1:17" ht="28.5" customHeight="1">
      <c r="A16" s="295">
        <v>3</v>
      </c>
      <c r="B16" s="312"/>
      <c r="C16" s="312"/>
      <c r="D16" s="312"/>
      <c r="E16" s="296"/>
      <c r="F16" s="296"/>
      <c r="G16" s="290"/>
      <c r="H16" s="290"/>
      <c r="I16" s="407"/>
      <c r="J16" s="406"/>
      <c r="K16" s="296"/>
      <c r="L16" s="290"/>
      <c r="M16" s="406"/>
      <c r="O16" s="3" t="s">
        <v>45</v>
      </c>
      <c r="P16" s="3" t="s">
        <v>1074</v>
      </c>
      <c r="Q16" s="267">
        <f>COUNTA(B14:B973)</f>
        <v>0</v>
      </c>
    </row>
    <row r="17" spans="1:18" ht="28.5" customHeight="1">
      <c r="A17" s="295">
        <v>4</v>
      </c>
      <c r="B17" s="312"/>
      <c r="C17" s="312"/>
      <c r="D17" s="312"/>
      <c r="E17" s="296"/>
      <c r="F17" s="296"/>
      <c r="G17" s="290"/>
      <c r="H17" s="290"/>
      <c r="I17" s="407"/>
      <c r="J17" s="406"/>
      <c r="K17" s="296"/>
      <c r="L17" s="290"/>
      <c r="M17" s="406"/>
      <c r="O17" s="3" t="s">
        <v>330</v>
      </c>
      <c r="P17" s="3" t="s">
        <v>1074</v>
      </c>
      <c r="Q17" s="267">
        <f>COUNTA(E14:E973)</f>
        <v>0</v>
      </c>
    </row>
    <row r="18" spans="1:18" ht="28.5" customHeight="1">
      <c r="A18" s="295">
        <v>5</v>
      </c>
      <c r="B18" s="312"/>
      <c r="C18" s="312"/>
      <c r="D18" s="312"/>
      <c r="E18" s="296"/>
      <c r="F18" s="296"/>
      <c r="G18" s="290"/>
      <c r="H18" s="290"/>
      <c r="I18" s="407"/>
      <c r="J18" s="406"/>
      <c r="K18" s="296"/>
      <c r="L18" s="290"/>
      <c r="M18" s="406"/>
      <c r="O18" s="3" t="s">
        <v>1075</v>
      </c>
      <c r="P18" s="3" t="s">
        <v>1074</v>
      </c>
      <c r="Q18" s="267">
        <f>COUNTA(G14:G973)</f>
        <v>0</v>
      </c>
    </row>
    <row r="19" spans="1:18" ht="28.5" customHeight="1">
      <c r="A19" s="295">
        <v>6</v>
      </c>
      <c r="B19" s="312"/>
      <c r="C19" s="312"/>
      <c r="D19" s="312"/>
      <c r="E19" s="296"/>
      <c r="F19" s="296"/>
      <c r="G19" s="290"/>
      <c r="H19" s="290"/>
      <c r="I19" s="407"/>
      <c r="J19" s="406"/>
      <c r="K19" s="296"/>
      <c r="L19" s="290"/>
      <c r="M19" s="406"/>
      <c r="O19" s="3" t="s">
        <v>254</v>
      </c>
      <c r="P19" s="3" t="s">
        <v>1074</v>
      </c>
      <c r="Q19" s="267">
        <f>COUNTIF($H$14:$H$973,"Guru Besar")</f>
        <v>0</v>
      </c>
    </row>
    <row r="20" spans="1:18" ht="28.5" customHeight="1">
      <c r="A20" s="295">
        <v>7</v>
      </c>
      <c r="B20" s="312"/>
      <c r="C20" s="312"/>
      <c r="D20" s="312"/>
      <c r="E20" s="296"/>
      <c r="F20" s="296"/>
      <c r="G20" s="290"/>
      <c r="H20" s="290"/>
      <c r="I20" s="407"/>
      <c r="J20" s="406"/>
      <c r="K20" s="296"/>
      <c r="L20" s="290"/>
      <c r="M20" s="406"/>
      <c r="O20" s="3" t="s">
        <v>253</v>
      </c>
      <c r="P20" s="3" t="s">
        <v>1074</v>
      </c>
      <c r="Q20" s="267">
        <f>COUNTIF($H$14:$H$973,"Lektor Kepala")</f>
        <v>0</v>
      </c>
    </row>
    <row r="21" spans="1:18" ht="28.5" customHeight="1">
      <c r="A21" s="295">
        <v>8</v>
      </c>
      <c r="B21" s="312"/>
      <c r="C21" s="312"/>
      <c r="D21" s="312"/>
      <c r="E21" s="296"/>
      <c r="F21" s="296"/>
      <c r="G21" s="290"/>
      <c r="H21" s="290"/>
      <c r="I21" s="407"/>
      <c r="J21" s="406"/>
      <c r="K21" s="296"/>
      <c r="L21" s="290"/>
      <c r="M21" s="406"/>
      <c r="O21" s="3" t="s">
        <v>252</v>
      </c>
      <c r="P21" s="3" t="s">
        <v>1074</v>
      </c>
      <c r="Q21" s="267">
        <f>COUNTIF($H$14:$H$973,"Lektor")</f>
        <v>0</v>
      </c>
    </row>
    <row r="22" spans="1:18" ht="28.5" customHeight="1">
      <c r="A22" s="295">
        <v>9</v>
      </c>
      <c r="B22" s="312"/>
      <c r="C22" s="312"/>
      <c r="D22" s="312"/>
      <c r="E22" s="296"/>
      <c r="F22" s="296"/>
      <c r="G22" s="290"/>
      <c r="H22" s="290"/>
      <c r="I22" s="407"/>
      <c r="J22" s="406"/>
      <c r="K22" s="296"/>
      <c r="L22" s="290"/>
      <c r="M22" s="406"/>
    </row>
    <row r="23" spans="1:18" ht="28.5" customHeight="1">
      <c r="A23" s="295">
        <v>10</v>
      </c>
      <c r="B23" s="312"/>
      <c r="C23" s="312"/>
      <c r="D23" s="312"/>
      <c r="E23" s="296"/>
      <c r="F23" s="296"/>
      <c r="G23" s="290"/>
      <c r="H23" s="290"/>
      <c r="I23" s="407"/>
      <c r="J23" s="406"/>
      <c r="K23" s="296"/>
      <c r="L23" s="290"/>
      <c r="M23" s="406"/>
    </row>
    <row r="24" spans="1:18" ht="28.5" customHeight="1">
      <c r="A24" s="295">
        <v>11</v>
      </c>
      <c r="B24" s="312"/>
      <c r="C24" s="312"/>
      <c r="D24" s="312"/>
      <c r="E24" s="296"/>
      <c r="F24" s="296"/>
      <c r="G24" s="290"/>
      <c r="H24" s="290"/>
      <c r="I24" s="407"/>
      <c r="J24" s="406"/>
      <c r="K24" s="296"/>
      <c r="L24" s="290"/>
      <c r="M24" s="406"/>
      <c r="O24" s="412" t="s">
        <v>114</v>
      </c>
      <c r="P24" s="72"/>
      <c r="Q24" s="72"/>
      <c r="R24" s="72"/>
    </row>
    <row r="25" spans="1:18" ht="28.5" customHeight="1">
      <c r="A25" s="295">
        <v>12</v>
      </c>
      <c r="B25" s="312"/>
      <c r="C25" s="312"/>
      <c r="D25" s="312"/>
      <c r="E25" s="296"/>
      <c r="F25" s="296"/>
      <c r="G25" s="290"/>
      <c r="H25" s="290"/>
      <c r="I25" s="407"/>
      <c r="J25" s="406"/>
      <c r="K25" s="296"/>
      <c r="L25" s="290"/>
      <c r="M25" s="406"/>
      <c r="O25" s="483" t="s">
        <v>1131</v>
      </c>
      <c r="P25" s="484"/>
      <c r="Q25" s="484"/>
      <c r="R25" s="484"/>
    </row>
    <row r="26" spans="1:18" ht="28.5" customHeight="1">
      <c r="A26" s="295">
        <v>13</v>
      </c>
      <c r="B26" s="312"/>
      <c r="C26" s="312"/>
      <c r="D26" s="312"/>
      <c r="E26" s="296"/>
      <c r="F26" s="296"/>
      <c r="G26" s="290"/>
      <c r="H26" s="290"/>
      <c r="I26" s="407"/>
      <c r="J26" s="406"/>
      <c r="K26" s="296"/>
      <c r="L26" s="290"/>
      <c r="M26" s="406"/>
      <c r="O26" s="484"/>
      <c r="P26" s="484"/>
      <c r="Q26" s="484"/>
      <c r="R26" s="484"/>
    </row>
    <row r="27" spans="1:18" ht="28.5" customHeight="1">
      <c r="A27" s="295">
        <v>14</v>
      </c>
      <c r="B27" s="312"/>
      <c r="C27" s="312"/>
      <c r="D27" s="312"/>
      <c r="E27" s="296"/>
      <c r="F27" s="296"/>
      <c r="G27" s="290"/>
      <c r="H27" s="290"/>
      <c r="I27" s="407"/>
      <c r="J27" s="406"/>
      <c r="K27" s="296"/>
      <c r="L27" s="290"/>
      <c r="M27" s="406"/>
      <c r="O27" s="484"/>
      <c r="P27" s="484"/>
      <c r="Q27" s="484"/>
      <c r="R27" s="484"/>
    </row>
    <row r="28" spans="1:18" ht="28.5" customHeight="1">
      <c r="A28" s="295">
        <v>15</v>
      </c>
      <c r="B28" s="312"/>
      <c r="C28" s="312"/>
      <c r="D28" s="312"/>
      <c r="E28" s="296"/>
      <c r="F28" s="296"/>
      <c r="G28" s="290"/>
      <c r="H28" s="290"/>
      <c r="I28" s="407"/>
      <c r="J28" s="406"/>
      <c r="K28" s="296"/>
      <c r="L28" s="290"/>
      <c r="M28" s="406"/>
      <c r="O28" s="484"/>
      <c r="P28" s="484"/>
      <c r="Q28" s="484"/>
      <c r="R28" s="484"/>
    </row>
    <row r="29" spans="1:18" ht="28.5" customHeight="1">
      <c r="A29" s="295">
        <v>16</v>
      </c>
      <c r="B29" s="312"/>
      <c r="C29" s="312"/>
      <c r="D29" s="312"/>
      <c r="E29" s="296"/>
      <c r="F29" s="296"/>
      <c r="G29" s="290"/>
      <c r="H29" s="290"/>
      <c r="I29" s="407"/>
      <c r="J29" s="406"/>
      <c r="K29" s="296"/>
      <c r="L29" s="290"/>
      <c r="M29" s="406"/>
      <c r="O29" s="484"/>
      <c r="P29" s="484"/>
      <c r="Q29" s="484"/>
      <c r="R29" s="484"/>
    </row>
    <row r="30" spans="1:18" ht="28.5" customHeight="1">
      <c r="A30" s="295">
        <v>17</v>
      </c>
      <c r="B30" s="312"/>
      <c r="C30" s="312"/>
      <c r="D30" s="312"/>
      <c r="E30" s="296"/>
      <c r="F30" s="296"/>
      <c r="G30" s="290"/>
      <c r="H30" s="290"/>
      <c r="I30" s="407"/>
      <c r="J30" s="406"/>
      <c r="K30" s="296"/>
      <c r="L30" s="290"/>
      <c r="M30" s="406"/>
      <c r="O30" s="483" t="s">
        <v>1132</v>
      </c>
      <c r="P30" s="484"/>
      <c r="Q30" s="484"/>
      <c r="R30" s="484"/>
    </row>
    <row r="31" spans="1:18" ht="28.5" customHeight="1">
      <c r="A31" s="295">
        <v>18</v>
      </c>
      <c r="B31" s="312"/>
      <c r="C31" s="312"/>
      <c r="D31" s="312"/>
      <c r="E31" s="296"/>
      <c r="F31" s="296"/>
      <c r="G31" s="290"/>
      <c r="H31" s="290"/>
      <c r="I31" s="407"/>
      <c r="J31" s="406"/>
      <c r="K31" s="296"/>
      <c r="L31" s="290"/>
      <c r="M31" s="406"/>
      <c r="O31" s="484"/>
      <c r="P31" s="484"/>
      <c r="Q31" s="484"/>
      <c r="R31" s="484"/>
    </row>
    <row r="32" spans="1:18" ht="28.5" customHeight="1">
      <c r="A32" s="295">
        <v>19</v>
      </c>
      <c r="B32" s="312"/>
      <c r="C32" s="312"/>
      <c r="D32" s="312"/>
      <c r="E32" s="296"/>
      <c r="F32" s="296"/>
      <c r="G32" s="290"/>
      <c r="H32" s="290"/>
      <c r="I32" s="407"/>
      <c r="J32" s="406"/>
      <c r="K32" s="296"/>
      <c r="L32" s="290"/>
      <c r="M32" s="406"/>
      <c r="O32" s="484"/>
      <c r="P32" s="484"/>
      <c r="Q32" s="484"/>
      <c r="R32" s="484"/>
    </row>
    <row r="33" spans="1:18" ht="28.5" customHeight="1">
      <c r="A33" s="295">
        <v>20</v>
      </c>
      <c r="B33" s="312"/>
      <c r="C33" s="312"/>
      <c r="D33" s="312"/>
      <c r="E33" s="296"/>
      <c r="F33" s="296"/>
      <c r="G33" s="290"/>
      <c r="H33" s="290"/>
      <c r="I33" s="407"/>
      <c r="J33" s="406"/>
      <c r="K33" s="296"/>
      <c r="L33" s="290"/>
      <c r="M33" s="406"/>
      <c r="O33" s="484"/>
      <c r="P33" s="484"/>
      <c r="Q33" s="484"/>
      <c r="R33" s="484"/>
    </row>
    <row r="34" spans="1:18" ht="28.5" customHeight="1">
      <c r="A34" s="295">
        <v>21</v>
      </c>
      <c r="B34" s="312"/>
      <c r="C34" s="312"/>
      <c r="D34" s="312"/>
      <c r="E34" s="296"/>
      <c r="F34" s="296"/>
      <c r="G34" s="290"/>
      <c r="H34" s="290"/>
      <c r="I34" s="407"/>
      <c r="J34" s="406"/>
      <c r="K34" s="296"/>
      <c r="L34" s="290"/>
      <c r="M34" s="406"/>
      <c r="O34" s="484"/>
      <c r="P34" s="484"/>
      <c r="Q34" s="484"/>
      <c r="R34" s="484"/>
    </row>
    <row r="35" spans="1:18" ht="28.5" customHeight="1">
      <c r="A35" s="295">
        <v>22</v>
      </c>
      <c r="B35" s="312"/>
      <c r="C35" s="312"/>
      <c r="D35" s="312"/>
      <c r="E35" s="296"/>
      <c r="F35" s="296"/>
      <c r="G35" s="290"/>
      <c r="H35" s="290"/>
      <c r="I35" s="407"/>
      <c r="J35" s="406"/>
      <c r="K35" s="296"/>
      <c r="L35" s="290"/>
      <c r="M35" s="406"/>
      <c r="O35" s="484"/>
      <c r="P35" s="484"/>
      <c r="Q35" s="484"/>
      <c r="R35" s="484"/>
    </row>
    <row r="36" spans="1:18" ht="28.5" customHeight="1">
      <c r="A36" s="295">
        <v>23</v>
      </c>
      <c r="B36" s="312"/>
      <c r="C36" s="312"/>
      <c r="D36" s="312"/>
      <c r="E36" s="296"/>
      <c r="F36" s="296"/>
      <c r="G36" s="290"/>
      <c r="H36" s="290"/>
      <c r="I36" s="407"/>
      <c r="J36" s="406"/>
      <c r="K36" s="296"/>
      <c r="L36" s="290"/>
      <c r="M36" s="406"/>
    </row>
    <row r="37" spans="1:18" ht="28.5" customHeight="1">
      <c r="A37" s="295">
        <v>24</v>
      </c>
      <c r="B37" s="312"/>
      <c r="C37" s="312"/>
      <c r="D37" s="312"/>
      <c r="E37" s="296"/>
      <c r="F37" s="296"/>
      <c r="G37" s="290"/>
      <c r="H37" s="290"/>
      <c r="I37" s="407"/>
      <c r="J37" s="406"/>
      <c r="K37" s="296"/>
      <c r="L37" s="290"/>
      <c r="M37" s="406"/>
    </row>
    <row r="38" spans="1:18" ht="28.5" customHeight="1">
      <c r="A38" s="295">
        <v>25</v>
      </c>
      <c r="B38" s="312"/>
      <c r="C38" s="312"/>
      <c r="D38" s="312"/>
      <c r="E38" s="296"/>
      <c r="F38" s="296"/>
      <c r="G38" s="290"/>
      <c r="H38" s="290"/>
      <c r="I38" s="407"/>
      <c r="J38" s="406"/>
      <c r="K38" s="296"/>
      <c r="L38" s="290"/>
      <c r="M38" s="406"/>
    </row>
    <row r="39" spans="1:18" ht="28.5" customHeight="1">
      <c r="A39" s="295">
        <v>26</v>
      </c>
      <c r="B39" s="312"/>
      <c r="C39" s="312"/>
      <c r="D39" s="312"/>
      <c r="E39" s="296"/>
      <c r="F39" s="296"/>
      <c r="G39" s="290"/>
      <c r="H39" s="290"/>
      <c r="I39" s="407"/>
      <c r="J39" s="406"/>
      <c r="K39" s="296"/>
      <c r="L39" s="290"/>
      <c r="M39" s="406"/>
    </row>
    <row r="40" spans="1:18" ht="28.5" customHeight="1">
      <c r="A40" s="295">
        <v>27</v>
      </c>
      <c r="B40" s="312"/>
      <c r="C40" s="312"/>
      <c r="D40" s="312"/>
      <c r="E40" s="296"/>
      <c r="F40" s="296"/>
      <c r="G40" s="290"/>
      <c r="H40" s="290"/>
      <c r="I40" s="407"/>
      <c r="J40" s="406"/>
      <c r="K40" s="296"/>
      <c r="L40" s="290"/>
      <c r="M40" s="406"/>
    </row>
    <row r="41" spans="1:18" ht="28.5" customHeight="1">
      <c r="A41" s="295">
        <v>28</v>
      </c>
      <c r="B41" s="312"/>
      <c r="C41" s="312"/>
      <c r="D41" s="312"/>
      <c r="E41" s="296"/>
      <c r="F41" s="296"/>
      <c r="G41" s="290"/>
      <c r="H41" s="290"/>
      <c r="I41" s="407"/>
      <c r="J41" s="406"/>
      <c r="K41" s="296"/>
      <c r="L41" s="290"/>
      <c r="M41" s="406"/>
    </row>
    <row r="42" spans="1:18" ht="28.5" customHeight="1">
      <c r="A42" s="295">
        <v>29</v>
      </c>
      <c r="B42" s="312"/>
      <c r="C42" s="312"/>
      <c r="D42" s="312"/>
      <c r="E42" s="296"/>
      <c r="F42" s="296"/>
      <c r="G42" s="290"/>
      <c r="H42" s="290"/>
      <c r="I42" s="407"/>
      <c r="J42" s="406"/>
      <c r="K42" s="296"/>
      <c r="L42" s="290"/>
      <c r="M42" s="406"/>
    </row>
    <row r="43" spans="1:18" ht="28.5" customHeight="1">
      <c r="A43" s="295">
        <v>30</v>
      </c>
      <c r="B43" s="312"/>
      <c r="C43" s="312"/>
      <c r="D43" s="312"/>
      <c r="E43" s="296"/>
      <c r="F43" s="296"/>
      <c r="G43" s="290"/>
      <c r="H43" s="290"/>
      <c r="I43" s="407"/>
      <c r="J43" s="406"/>
      <c r="K43" s="296"/>
      <c r="L43" s="290"/>
      <c r="M43" s="406"/>
    </row>
    <row r="44" spans="1:18" ht="28.5" customHeight="1">
      <c r="A44" s="295">
        <v>31</v>
      </c>
      <c r="B44" s="312"/>
      <c r="C44" s="312"/>
      <c r="D44" s="312"/>
      <c r="E44" s="296"/>
      <c r="F44" s="296"/>
      <c r="G44" s="290"/>
      <c r="H44" s="290"/>
      <c r="I44" s="407"/>
      <c r="J44" s="406"/>
      <c r="K44" s="296"/>
      <c r="L44" s="290"/>
      <c r="M44" s="406"/>
    </row>
    <row r="45" spans="1:18" ht="28.5" customHeight="1">
      <c r="A45" s="295">
        <v>32</v>
      </c>
      <c r="B45" s="312"/>
      <c r="C45" s="312"/>
      <c r="D45" s="312"/>
      <c r="E45" s="296"/>
      <c r="F45" s="296"/>
      <c r="G45" s="290"/>
      <c r="H45" s="290"/>
      <c r="I45" s="407"/>
      <c r="J45" s="406"/>
      <c r="K45" s="296"/>
      <c r="L45" s="290"/>
      <c r="M45" s="406"/>
    </row>
    <row r="46" spans="1:18" ht="28.5" customHeight="1">
      <c r="A46" s="295">
        <v>33</v>
      </c>
      <c r="B46" s="312"/>
      <c r="C46" s="312"/>
      <c r="D46" s="312"/>
      <c r="E46" s="296"/>
      <c r="F46" s="296"/>
      <c r="G46" s="290"/>
      <c r="H46" s="290"/>
      <c r="I46" s="407"/>
      <c r="J46" s="406"/>
      <c r="K46" s="296"/>
      <c r="L46" s="290"/>
      <c r="M46" s="406"/>
    </row>
    <row r="47" spans="1:18" ht="28.5" customHeight="1">
      <c r="A47" s="295">
        <v>34</v>
      </c>
      <c r="B47" s="312"/>
      <c r="C47" s="312"/>
      <c r="D47" s="312"/>
      <c r="E47" s="296"/>
      <c r="F47" s="296"/>
      <c r="G47" s="290"/>
      <c r="H47" s="290"/>
      <c r="I47" s="407"/>
      <c r="J47" s="406"/>
      <c r="K47" s="296"/>
      <c r="L47" s="290"/>
      <c r="M47" s="406"/>
    </row>
    <row r="48" spans="1:18" ht="28.5" customHeight="1">
      <c r="A48" s="295">
        <v>35</v>
      </c>
      <c r="B48" s="312"/>
      <c r="C48" s="312"/>
      <c r="D48" s="312"/>
      <c r="E48" s="296"/>
      <c r="F48" s="296"/>
      <c r="G48" s="290"/>
      <c r="H48" s="290"/>
      <c r="I48" s="407"/>
      <c r="J48" s="406"/>
      <c r="K48" s="296"/>
      <c r="L48" s="290"/>
      <c r="M48" s="406"/>
    </row>
    <row r="49" spans="1:13" ht="28.5" customHeight="1">
      <c r="A49" s="295">
        <v>36</v>
      </c>
      <c r="B49" s="312"/>
      <c r="C49" s="312"/>
      <c r="D49" s="312"/>
      <c r="E49" s="296"/>
      <c r="F49" s="296"/>
      <c r="G49" s="290"/>
      <c r="H49" s="290"/>
      <c r="I49" s="407"/>
      <c r="J49" s="406"/>
      <c r="K49" s="296"/>
      <c r="L49" s="290"/>
      <c r="M49" s="406"/>
    </row>
    <row r="50" spans="1:13" ht="28.5" customHeight="1">
      <c r="A50" s="295">
        <v>37</v>
      </c>
      <c r="B50" s="312"/>
      <c r="C50" s="312"/>
      <c r="D50" s="312"/>
      <c r="E50" s="296"/>
      <c r="F50" s="296"/>
      <c r="G50" s="290"/>
      <c r="H50" s="290"/>
      <c r="I50" s="407"/>
      <c r="J50" s="406"/>
      <c r="K50" s="296"/>
      <c r="L50" s="290"/>
      <c r="M50" s="406"/>
    </row>
    <row r="51" spans="1:13" ht="28.5" customHeight="1">
      <c r="A51" s="295">
        <v>38</v>
      </c>
      <c r="B51" s="312"/>
      <c r="C51" s="312"/>
      <c r="D51" s="312"/>
      <c r="E51" s="296"/>
      <c r="F51" s="296"/>
      <c r="G51" s="290"/>
      <c r="H51" s="290"/>
      <c r="I51" s="407"/>
      <c r="J51" s="406"/>
      <c r="K51" s="296"/>
      <c r="L51" s="290"/>
      <c r="M51" s="406"/>
    </row>
    <row r="52" spans="1:13" ht="28.5" customHeight="1">
      <c r="A52" s="295">
        <v>39</v>
      </c>
      <c r="B52" s="312"/>
      <c r="C52" s="312"/>
      <c r="D52" s="312"/>
      <c r="E52" s="296"/>
      <c r="F52" s="296"/>
      <c r="G52" s="290"/>
      <c r="H52" s="290"/>
      <c r="I52" s="407"/>
      <c r="J52" s="406"/>
      <c r="K52" s="296"/>
      <c r="L52" s="290"/>
      <c r="M52" s="406"/>
    </row>
    <row r="53" spans="1:13" ht="28.5" customHeight="1">
      <c r="A53" s="295">
        <v>40</v>
      </c>
      <c r="B53" s="312"/>
      <c r="C53" s="312"/>
      <c r="D53" s="312"/>
      <c r="E53" s="296"/>
      <c r="F53" s="296"/>
      <c r="G53" s="290"/>
      <c r="H53" s="290"/>
      <c r="I53" s="407"/>
      <c r="J53" s="406"/>
      <c r="K53" s="296"/>
      <c r="L53" s="290"/>
      <c r="M53" s="406"/>
    </row>
    <row r="54" spans="1:13" ht="28.5" customHeight="1">
      <c r="A54" s="295">
        <v>41</v>
      </c>
      <c r="B54" s="312"/>
      <c r="C54" s="312"/>
      <c r="D54" s="312"/>
      <c r="E54" s="296"/>
      <c r="F54" s="296"/>
      <c r="G54" s="290"/>
      <c r="H54" s="290"/>
      <c r="I54" s="407"/>
      <c r="J54" s="406"/>
      <c r="K54" s="296"/>
      <c r="L54" s="290"/>
      <c r="M54" s="406"/>
    </row>
    <row r="55" spans="1:13" ht="28.5" customHeight="1">
      <c r="A55" s="295">
        <v>42</v>
      </c>
      <c r="B55" s="312"/>
      <c r="C55" s="312"/>
      <c r="D55" s="312"/>
      <c r="E55" s="296"/>
      <c r="F55" s="296"/>
      <c r="G55" s="290"/>
      <c r="H55" s="290"/>
      <c r="I55" s="407"/>
      <c r="J55" s="406"/>
      <c r="K55" s="296"/>
      <c r="L55" s="290"/>
      <c r="M55" s="406"/>
    </row>
    <row r="56" spans="1:13" ht="28.5" customHeight="1">
      <c r="A56" s="295">
        <v>43</v>
      </c>
      <c r="B56" s="312"/>
      <c r="C56" s="312"/>
      <c r="D56" s="312"/>
      <c r="E56" s="296"/>
      <c r="F56" s="296"/>
      <c r="G56" s="290"/>
      <c r="H56" s="290"/>
      <c r="I56" s="407"/>
      <c r="J56" s="406"/>
      <c r="K56" s="296"/>
      <c r="L56" s="290"/>
      <c r="M56" s="406"/>
    </row>
    <row r="57" spans="1:13" ht="28.5" customHeight="1">
      <c r="A57" s="295">
        <v>44</v>
      </c>
      <c r="B57" s="312"/>
      <c r="C57" s="312"/>
      <c r="D57" s="312"/>
      <c r="E57" s="296"/>
      <c r="F57" s="296"/>
      <c r="G57" s="290"/>
      <c r="H57" s="290"/>
      <c r="I57" s="407"/>
      <c r="J57" s="406"/>
      <c r="K57" s="296"/>
      <c r="L57" s="290"/>
      <c r="M57" s="406"/>
    </row>
    <row r="58" spans="1:13" ht="28.5" customHeight="1">
      <c r="A58" s="295">
        <v>45</v>
      </c>
      <c r="B58" s="312"/>
      <c r="C58" s="312"/>
      <c r="D58" s="312"/>
      <c r="E58" s="296"/>
      <c r="F58" s="296"/>
      <c r="G58" s="290"/>
      <c r="H58" s="290"/>
      <c r="I58" s="407"/>
      <c r="J58" s="406"/>
      <c r="K58" s="296"/>
      <c r="L58" s="290"/>
      <c r="M58" s="406"/>
    </row>
    <row r="59" spans="1:13" ht="28.5" customHeight="1">
      <c r="A59" s="295">
        <v>46</v>
      </c>
      <c r="B59" s="312"/>
      <c r="C59" s="312"/>
      <c r="D59" s="312"/>
      <c r="E59" s="296"/>
      <c r="F59" s="296"/>
      <c r="G59" s="290"/>
      <c r="H59" s="290"/>
      <c r="I59" s="407"/>
      <c r="J59" s="406"/>
      <c r="K59" s="296"/>
      <c r="L59" s="290"/>
      <c r="M59" s="406"/>
    </row>
    <row r="60" spans="1:13" ht="28.5" customHeight="1">
      <c r="A60" s="295">
        <v>47</v>
      </c>
      <c r="B60" s="312"/>
      <c r="C60" s="312"/>
      <c r="D60" s="312"/>
      <c r="E60" s="296"/>
      <c r="F60" s="296"/>
      <c r="G60" s="290"/>
      <c r="H60" s="290"/>
      <c r="I60" s="407"/>
      <c r="J60" s="406"/>
      <c r="K60" s="296"/>
      <c r="L60" s="290"/>
      <c r="M60" s="406"/>
    </row>
    <row r="61" spans="1:13" ht="28.5" customHeight="1">
      <c r="A61" s="295">
        <v>48</v>
      </c>
      <c r="B61" s="312"/>
      <c r="C61" s="312"/>
      <c r="D61" s="312"/>
      <c r="E61" s="296"/>
      <c r="F61" s="296"/>
      <c r="G61" s="290"/>
      <c r="H61" s="290"/>
      <c r="I61" s="407"/>
      <c r="J61" s="406"/>
      <c r="K61" s="296"/>
      <c r="L61" s="290"/>
      <c r="M61" s="406"/>
    </row>
    <row r="62" spans="1:13" ht="28.5" customHeight="1">
      <c r="A62" s="295">
        <v>49</v>
      </c>
      <c r="B62" s="312"/>
      <c r="C62" s="312"/>
      <c r="D62" s="312"/>
      <c r="E62" s="296"/>
      <c r="F62" s="296"/>
      <c r="G62" s="290"/>
      <c r="H62" s="290"/>
      <c r="I62" s="407"/>
      <c r="J62" s="406"/>
      <c r="K62" s="296"/>
      <c r="L62" s="290"/>
      <c r="M62" s="406"/>
    </row>
    <row r="63" spans="1:13" ht="28.5" customHeight="1">
      <c r="A63" s="295">
        <v>50</v>
      </c>
      <c r="B63" s="312"/>
      <c r="C63" s="312"/>
      <c r="D63" s="312"/>
      <c r="E63" s="296"/>
      <c r="F63" s="296"/>
      <c r="G63" s="290"/>
      <c r="H63" s="290"/>
      <c r="I63" s="407"/>
      <c r="J63" s="406"/>
      <c r="K63" s="296"/>
      <c r="L63" s="290"/>
      <c r="M63" s="406"/>
    </row>
    <row r="64" spans="1:13" ht="28.5" customHeight="1">
      <c r="A64" s="295">
        <v>51</v>
      </c>
      <c r="B64" s="312"/>
      <c r="C64" s="312"/>
      <c r="D64" s="312"/>
      <c r="E64" s="296"/>
      <c r="F64" s="296"/>
      <c r="G64" s="290"/>
      <c r="H64" s="290"/>
      <c r="I64" s="407"/>
      <c r="J64" s="406"/>
      <c r="K64" s="296"/>
      <c r="L64" s="290"/>
      <c r="M64" s="406"/>
    </row>
    <row r="65" spans="1:13" ht="28.5" customHeight="1">
      <c r="A65" s="295">
        <v>52</v>
      </c>
      <c r="B65" s="312"/>
      <c r="C65" s="312"/>
      <c r="D65" s="312"/>
      <c r="E65" s="296"/>
      <c r="F65" s="296"/>
      <c r="G65" s="290"/>
      <c r="H65" s="290"/>
      <c r="I65" s="407"/>
      <c r="J65" s="406"/>
      <c r="K65" s="296"/>
      <c r="L65" s="290"/>
      <c r="M65" s="406"/>
    </row>
    <row r="66" spans="1:13" ht="28.5" customHeight="1">
      <c r="A66" s="295">
        <v>53</v>
      </c>
      <c r="B66" s="312"/>
      <c r="C66" s="312"/>
      <c r="D66" s="312"/>
      <c r="E66" s="296"/>
      <c r="F66" s="296"/>
      <c r="G66" s="290"/>
      <c r="H66" s="290"/>
      <c r="I66" s="407"/>
      <c r="J66" s="406"/>
      <c r="K66" s="296"/>
      <c r="L66" s="290"/>
      <c r="M66" s="406"/>
    </row>
    <row r="67" spans="1:13" ht="28.5" customHeight="1">
      <c r="A67" s="295">
        <v>54</v>
      </c>
      <c r="B67" s="312"/>
      <c r="C67" s="312"/>
      <c r="D67" s="312"/>
      <c r="E67" s="296"/>
      <c r="F67" s="296"/>
      <c r="G67" s="290"/>
      <c r="H67" s="290"/>
      <c r="I67" s="407"/>
      <c r="J67" s="406"/>
      <c r="K67" s="296"/>
      <c r="L67" s="290"/>
      <c r="M67" s="406"/>
    </row>
    <row r="68" spans="1:13" ht="28.5" customHeight="1">
      <c r="A68" s="295">
        <v>55</v>
      </c>
      <c r="B68" s="312"/>
      <c r="C68" s="312"/>
      <c r="D68" s="312"/>
      <c r="E68" s="296"/>
      <c r="F68" s="296"/>
      <c r="G68" s="290"/>
      <c r="H68" s="290"/>
      <c r="I68" s="407"/>
      <c r="J68" s="406"/>
      <c r="K68" s="296"/>
      <c r="L68" s="290"/>
      <c r="M68" s="406"/>
    </row>
    <row r="69" spans="1:13" ht="28.5" customHeight="1">
      <c r="A69" s="295">
        <v>56</v>
      </c>
      <c r="B69" s="312"/>
      <c r="C69" s="312"/>
      <c r="D69" s="312"/>
      <c r="E69" s="296"/>
      <c r="F69" s="296"/>
      <c r="G69" s="290"/>
      <c r="H69" s="290"/>
      <c r="I69" s="407"/>
      <c r="J69" s="406"/>
      <c r="K69" s="296"/>
      <c r="L69" s="290"/>
      <c r="M69" s="406"/>
    </row>
    <row r="70" spans="1:13" ht="28.5" customHeight="1">
      <c r="A70" s="295">
        <v>57</v>
      </c>
      <c r="B70" s="312"/>
      <c r="C70" s="312"/>
      <c r="D70" s="312"/>
      <c r="E70" s="296"/>
      <c r="F70" s="296"/>
      <c r="G70" s="290"/>
      <c r="H70" s="290"/>
      <c r="I70" s="407"/>
      <c r="J70" s="406"/>
      <c r="K70" s="296"/>
      <c r="L70" s="290"/>
      <c r="M70" s="406"/>
    </row>
    <row r="71" spans="1:13" ht="28.5" customHeight="1">
      <c r="A71" s="295">
        <v>58</v>
      </c>
      <c r="B71" s="312"/>
      <c r="C71" s="312"/>
      <c r="D71" s="312"/>
      <c r="E71" s="296"/>
      <c r="F71" s="296"/>
      <c r="G71" s="290"/>
      <c r="H71" s="290"/>
      <c r="I71" s="407"/>
      <c r="J71" s="406"/>
      <c r="K71" s="296"/>
      <c r="L71" s="290"/>
      <c r="M71" s="406"/>
    </row>
    <row r="72" spans="1:13" ht="28.5" customHeight="1">
      <c r="A72" s="295">
        <v>59</v>
      </c>
      <c r="B72" s="312"/>
      <c r="C72" s="312"/>
      <c r="D72" s="312"/>
      <c r="E72" s="296"/>
      <c r="F72" s="296"/>
      <c r="G72" s="290"/>
      <c r="H72" s="290"/>
      <c r="I72" s="407"/>
      <c r="J72" s="406"/>
      <c r="K72" s="296"/>
      <c r="L72" s="290"/>
      <c r="M72" s="406"/>
    </row>
    <row r="73" spans="1:13" ht="28.5" customHeight="1">
      <c r="A73" s="295">
        <v>60</v>
      </c>
      <c r="B73" s="312"/>
      <c r="C73" s="312"/>
      <c r="D73" s="312"/>
      <c r="E73" s="296"/>
      <c r="F73" s="296"/>
      <c r="G73" s="290"/>
      <c r="H73" s="290"/>
      <c r="I73" s="407"/>
      <c r="J73" s="406"/>
      <c r="K73" s="296"/>
      <c r="L73" s="290"/>
      <c r="M73" s="406"/>
    </row>
    <row r="74" spans="1:13" ht="28.5" customHeight="1">
      <c r="A74" s="295">
        <v>61</v>
      </c>
      <c r="B74" s="312"/>
      <c r="C74" s="312"/>
      <c r="D74" s="312"/>
      <c r="E74" s="296"/>
      <c r="F74" s="296"/>
      <c r="G74" s="290"/>
      <c r="H74" s="290"/>
      <c r="I74" s="407"/>
      <c r="J74" s="406"/>
      <c r="K74" s="296"/>
      <c r="L74" s="290"/>
      <c r="M74" s="406"/>
    </row>
    <row r="75" spans="1:13" ht="28.5" customHeight="1">
      <c r="A75" s="295">
        <v>62</v>
      </c>
      <c r="B75" s="312"/>
      <c r="C75" s="312"/>
      <c r="D75" s="312"/>
      <c r="E75" s="296"/>
      <c r="F75" s="296"/>
      <c r="G75" s="290"/>
      <c r="H75" s="290"/>
      <c r="I75" s="407"/>
      <c r="J75" s="406"/>
      <c r="K75" s="296"/>
      <c r="L75" s="290"/>
      <c r="M75" s="406"/>
    </row>
    <row r="76" spans="1:13" ht="28.5" customHeight="1">
      <c r="A76" s="295">
        <v>63</v>
      </c>
      <c r="B76" s="312"/>
      <c r="C76" s="312"/>
      <c r="D76" s="312"/>
      <c r="E76" s="296"/>
      <c r="F76" s="296"/>
      <c r="G76" s="290"/>
      <c r="H76" s="290"/>
      <c r="I76" s="407"/>
      <c r="J76" s="406"/>
      <c r="K76" s="296"/>
      <c r="L76" s="290"/>
      <c r="M76" s="406"/>
    </row>
    <row r="77" spans="1:13" ht="28.5" customHeight="1">
      <c r="A77" s="295">
        <v>64</v>
      </c>
      <c r="B77" s="312"/>
      <c r="C77" s="312"/>
      <c r="D77" s="312"/>
      <c r="E77" s="296"/>
      <c r="F77" s="296"/>
      <c r="G77" s="290"/>
      <c r="H77" s="290"/>
      <c r="I77" s="407"/>
      <c r="J77" s="406"/>
      <c r="K77" s="296"/>
      <c r="L77" s="290"/>
      <c r="M77" s="406"/>
    </row>
    <row r="78" spans="1:13" ht="28.5" customHeight="1">
      <c r="A78" s="295">
        <v>65</v>
      </c>
      <c r="B78" s="312"/>
      <c r="C78" s="312"/>
      <c r="D78" s="312"/>
      <c r="E78" s="296"/>
      <c r="F78" s="296"/>
      <c r="G78" s="290"/>
      <c r="H78" s="290"/>
      <c r="I78" s="407"/>
      <c r="J78" s="406"/>
      <c r="K78" s="296"/>
      <c r="L78" s="290"/>
      <c r="M78" s="406"/>
    </row>
    <row r="79" spans="1:13" ht="28.5" customHeight="1">
      <c r="A79" s="295">
        <v>66</v>
      </c>
      <c r="B79" s="312"/>
      <c r="C79" s="312"/>
      <c r="D79" s="312"/>
      <c r="E79" s="296"/>
      <c r="F79" s="296"/>
      <c r="G79" s="290"/>
      <c r="H79" s="290"/>
      <c r="I79" s="407"/>
      <c r="J79" s="406"/>
      <c r="K79" s="296"/>
      <c r="L79" s="290"/>
      <c r="M79" s="406"/>
    </row>
    <row r="80" spans="1:13" ht="28.5" customHeight="1">
      <c r="A80" s="295">
        <v>67</v>
      </c>
      <c r="B80" s="312"/>
      <c r="C80" s="312"/>
      <c r="D80" s="312"/>
      <c r="E80" s="296"/>
      <c r="F80" s="296"/>
      <c r="G80" s="290"/>
      <c r="H80" s="290"/>
      <c r="I80" s="407"/>
      <c r="J80" s="406"/>
      <c r="K80" s="296"/>
      <c r="L80" s="290"/>
      <c r="M80" s="406"/>
    </row>
    <row r="81" spans="1:13" ht="28.5" customHeight="1">
      <c r="A81" s="295">
        <v>68</v>
      </c>
      <c r="B81" s="312"/>
      <c r="C81" s="312"/>
      <c r="D81" s="312"/>
      <c r="E81" s="296"/>
      <c r="F81" s="296"/>
      <c r="G81" s="290"/>
      <c r="H81" s="290"/>
      <c r="I81" s="407"/>
      <c r="J81" s="406"/>
      <c r="K81" s="296"/>
      <c r="L81" s="290"/>
      <c r="M81" s="406"/>
    </row>
    <row r="82" spans="1:13" ht="28.5" customHeight="1">
      <c r="A82" s="295">
        <v>69</v>
      </c>
      <c r="B82" s="312"/>
      <c r="C82" s="312"/>
      <c r="D82" s="312"/>
      <c r="E82" s="296"/>
      <c r="F82" s="296"/>
      <c r="G82" s="290"/>
      <c r="H82" s="290"/>
      <c r="I82" s="407"/>
      <c r="J82" s="406"/>
      <c r="K82" s="296"/>
      <c r="L82" s="290"/>
      <c r="M82" s="406"/>
    </row>
    <row r="83" spans="1:13" ht="28.5" customHeight="1">
      <c r="A83" s="295">
        <v>70</v>
      </c>
      <c r="B83" s="312"/>
      <c r="C83" s="312"/>
      <c r="D83" s="312"/>
      <c r="E83" s="296"/>
      <c r="F83" s="296"/>
      <c r="G83" s="290"/>
      <c r="H83" s="290"/>
      <c r="I83" s="407"/>
      <c r="J83" s="406"/>
      <c r="K83" s="296"/>
      <c r="L83" s="290"/>
      <c r="M83" s="406"/>
    </row>
    <row r="84" spans="1:13" ht="28.5" customHeight="1">
      <c r="A84" s="295">
        <v>71</v>
      </c>
      <c r="B84" s="312"/>
      <c r="C84" s="312"/>
      <c r="D84" s="312"/>
      <c r="E84" s="296"/>
      <c r="F84" s="296"/>
      <c r="G84" s="290"/>
      <c r="H84" s="290"/>
      <c r="I84" s="407"/>
      <c r="J84" s="406"/>
      <c r="K84" s="296"/>
      <c r="L84" s="290"/>
      <c r="M84" s="406"/>
    </row>
    <row r="85" spans="1:13" ht="28.5" customHeight="1">
      <c r="A85" s="295">
        <v>72</v>
      </c>
      <c r="B85" s="312"/>
      <c r="C85" s="312"/>
      <c r="D85" s="312"/>
      <c r="E85" s="296"/>
      <c r="F85" s="296"/>
      <c r="G85" s="290"/>
      <c r="H85" s="290"/>
      <c r="I85" s="407"/>
      <c r="J85" s="406"/>
      <c r="K85" s="296"/>
      <c r="L85" s="290"/>
      <c r="M85" s="406"/>
    </row>
    <row r="86" spans="1:13" ht="28.5" customHeight="1">
      <c r="A86" s="295">
        <v>73</v>
      </c>
      <c r="B86" s="312"/>
      <c r="C86" s="312"/>
      <c r="D86" s="312"/>
      <c r="E86" s="296"/>
      <c r="F86" s="296"/>
      <c r="G86" s="290"/>
      <c r="H86" s="290"/>
      <c r="I86" s="407"/>
      <c r="J86" s="406"/>
      <c r="K86" s="296"/>
      <c r="L86" s="290"/>
      <c r="M86" s="406"/>
    </row>
    <row r="87" spans="1:13" ht="28.5" customHeight="1">
      <c r="A87" s="295">
        <v>74</v>
      </c>
      <c r="B87" s="312"/>
      <c r="C87" s="312"/>
      <c r="D87" s="312"/>
      <c r="E87" s="296"/>
      <c r="F87" s="296"/>
      <c r="G87" s="290"/>
      <c r="H87" s="290"/>
      <c r="I87" s="407"/>
      <c r="J87" s="406"/>
      <c r="K87" s="296"/>
      <c r="L87" s="290"/>
      <c r="M87" s="406"/>
    </row>
    <row r="88" spans="1:13" ht="28.5" customHeight="1">
      <c r="A88" s="295">
        <v>75</v>
      </c>
      <c r="B88" s="312"/>
      <c r="C88" s="312"/>
      <c r="D88" s="312"/>
      <c r="E88" s="296"/>
      <c r="F88" s="296"/>
      <c r="G88" s="290"/>
      <c r="H88" s="290"/>
      <c r="I88" s="407"/>
      <c r="J88" s="406"/>
      <c r="K88" s="296"/>
      <c r="L88" s="290"/>
      <c r="M88" s="406"/>
    </row>
    <row r="89" spans="1:13" ht="28.5" customHeight="1">
      <c r="A89" s="295">
        <v>76</v>
      </c>
      <c r="B89" s="312"/>
      <c r="C89" s="312"/>
      <c r="D89" s="312"/>
      <c r="E89" s="296"/>
      <c r="F89" s="296"/>
      <c r="G89" s="290"/>
      <c r="H89" s="290"/>
      <c r="I89" s="407"/>
      <c r="J89" s="406"/>
      <c r="K89" s="296"/>
      <c r="L89" s="290"/>
      <c r="M89" s="406"/>
    </row>
    <row r="90" spans="1:13" ht="28.5" customHeight="1">
      <c r="A90" s="295">
        <v>77</v>
      </c>
      <c r="B90" s="312"/>
      <c r="C90" s="312"/>
      <c r="D90" s="312"/>
      <c r="E90" s="296"/>
      <c r="F90" s="296"/>
      <c r="G90" s="290"/>
      <c r="H90" s="290"/>
      <c r="I90" s="407"/>
      <c r="J90" s="406"/>
      <c r="K90" s="296"/>
      <c r="L90" s="290"/>
      <c r="M90" s="406"/>
    </row>
    <row r="91" spans="1:13" ht="28.5" customHeight="1">
      <c r="A91" s="295">
        <v>78</v>
      </c>
      <c r="B91" s="312"/>
      <c r="C91" s="312"/>
      <c r="D91" s="312"/>
      <c r="E91" s="296"/>
      <c r="F91" s="296"/>
      <c r="G91" s="290"/>
      <c r="H91" s="290"/>
      <c r="I91" s="407"/>
      <c r="J91" s="406"/>
      <c r="K91" s="296"/>
      <c r="L91" s="290"/>
      <c r="M91" s="406"/>
    </row>
    <row r="92" spans="1:13" ht="28.5" customHeight="1">
      <c r="A92" s="295">
        <v>79</v>
      </c>
      <c r="B92" s="312"/>
      <c r="C92" s="312"/>
      <c r="D92" s="312"/>
      <c r="E92" s="296"/>
      <c r="F92" s="296"/>
      <c r="G92" s="290"/>
      <c r="H92" s="290"/>
      <c r="I92" s="407"/>
      <c r="J92" s="406"/>
      <c r="K92" s="296"/>
      <c r="L92" s="290"/>
      <c r="M92" s="406"/>
    </row>
    <row r="93" spans="1:13" ht="28.5" customHeight="1">
      <c r="A93" s="295">
        <v>80</v>
      </c>
      <c r="B93" s="312"/>
      <c r="C93" s="312"/>
      <c r="D93" s="312"/>
      <c r="E93" s="296"/>
      <c r="F93" s="296"/>
      <c r="G93" s="290"/>
      <c r="H93" s="290"/>
      <c r="I93" s="407"/>
      <c r="J93" s="406"/>
      <c r="K93" s="296"/>
      <c r="L93" s="290"/>
      <c r="M93" s="406"/>
    </row>
    <row r="94" spans="1:13" ht="28.5" customHeight="1">
      <c r="A94" s="295">
        <v>81</v>
      </c>
      <c r="B94" s="312"/>
      <c r="C94" s="312"/>
      <c r="D94" s="312"/>
      <c r="E94" s="296"/>
      <c r="F94" s="296"/>
      <c r="G94" s="290"/>
      <c r="H94" s="290"/>
      <c r="I94" s="407"/>
      <c r="J94" s="406"/>
      <c r="K94" s="296"/>
      <c r="L94" s="290"/>
      <c r="M94" s="406"/>
    </row>
    <row r="95" spans="1:13" ht="28.5" customHeight="1">
      <c r="A95" s="295">
        <v>82</v>
      </c>
      <c r="B95" s="312"/>
      <c r="C95" s="312"/>
      <c r="D95" s="312"/>
      <c r="E95" s="296"/>
      <c r="F95" s="296"/>
      <c r="G95" s="290"/>
      <c r="H95" s="290"/>
      <c r="I95" s="407"/>
      <c r="J95" s="406"/>
      <c r="K95" s="296"/>
      <c r="L95" s="290"/>
      <c r="M95" s="406"/>
    </row>
    <row r="96" spans="1:13" ht="28.5" customHeight="1">
      <c r="A96" s="295">
        <v>83</v>
      </c>
      <c r="B96" s="312"/>
      <c r="C96" s="312"/>
      <c r="D96" s="312"/>
      <c r="E96" s="296"/>
      <c r="F96" s="296"/>
      <c r="G96" s="290"/>
      <c r="H96" s="290"/>
      <c r="I96" s="407"/>
      <c r="J96" s="406"/>
      <c r="K96" s="296"/>
      <c r="L96" s="290"/>
      <c r="M96" s="406"/>
    </row>
    <row r="97" spans="1:13" ht="28.5" customHeight="1">
      <c r="A97" s="295">
        <v>84</v>
      </c>
      <c r="B97" s="312"/>
      <c r="C97" s="312"/>
      <c r="D97" s="312"/>
      <c r="E97" s="296"/>
      <c r="F97" s="296"/>
      <c r="G97" s="290"/>
      <c r="H97" s="290"/>
      <c r="I97" s="407"/>
      <c r="J97" s="406"/>
      <c r="K97" s="296"/>
      <c r="L97" s="290"/>
      <c r="M97" s="406"/>
    </row>
    <row r="98" spans="1:13" ht="28.5" customHeight="1">
      <c r="A98" s="295">
        <v>85</v>
      </c>
      <c r="B98" s="312"/>
      <c r="C98" s="312"/>
      <c r="D98" s="312"/>
      <c r="E98" s="296"/>
      <c r="F98" s="296"/>
      <c r="G98" s="290"/>
      <c r="H98" s="290"/>
      <c r="I98" s="407"/>
      <c r="J98" s="406"/>
      <c r="K98" s="296"/>
      <c r="L98" s="290"/>
      <c r="M98" s="406"/>
    </row>
    <row r="99" spans="1:13" ht="28.5" customHeight="1">
      <c r="A99" s="295">
        <v>86</v>
      </c>
      <c r="B99" s="312"/>
      <c r="C99" s="312"/>
      <c r="D99" s="312"/>
      <c r="E99" s="296"/>
      <c r="F99" s="296"/>
      <c r="G99" s="290"/>
      <c r="H99" s="290"/>
      <c r="I99" s="407"/>
      <c r="J99" s="406"/>
      <c r="K99" s="296"/>
      <c r="L99" s="290"/>
      <c r="M99" s="406"/>
    </row>
    <row r="100" spans="1:13" ht="28.5" customHeight="1">
      <c r="A100" s="295">
        <v>87</v>
      </c>
      <c r="B100" s="312"/>
      <c r="C100" s="312"/>
      <c r="D100" s="312"/>
      <c r="E100" s="296"/>
      <c r="F100" s="296"/>
      <c r="G100" s="290"/>
      <c r="H100" s="290"/>
      <c r="I100" s="407"/>
      <c r="J100" s="406"/>
      <c r="K100" s="296"/>
      <c r="L100" s="290"/>
      <c r="M100" s="406"/>
    </row>
    <row r="101" spans="1:13" ht="28.5" customHeight="1">
      <c r="A101" s="295">
        <v>88</v>
      </c>
      <c r="B101" s="312"/>
      <c r="C101" s="312"/>
      <c r="D101" s="312"/>
      <c r="E101" s="296"/>
      <c r="F101" s="296"/>
      <c r="G101" s="290"/>
      <c r="H101" s="290"/>
      <c r="I101" s="407"/>
      <c r="J101" s="406"/>
      <c r="K101" s="296"/>
      <c r="L101" s="290"/>
      <c r="M101" s="406"/>
    </row>
    <row r="102" spans="1:13" ht="28.5" customHeight="1">
      <c r="A102" s="295">
        <v>89</v>
      </c>
      <c r="B102" s="312"/>
      <c r="C102" s="312"/>
      <c r="D102" s="312"/>
      <c r="E102" s="296"/>
      <c r="F102" s="296"/>
      <c r="G102" s="290"/>
      <c r="H102" s="290"/>
      <c r="I102" s="407"/>
      <c r="J102" s="406"/>
      <c r="K102" s="296"/>
      <c r="L102" s="290"/>
      <c r="M102" s="406"/>
    </row>
    <row r="103" spans="1:13" ht="28.5" customHeight="1">
      <c r="A103" s="295">
        <v>90</v>
      </c>
      <c r="B103" s="312"/>
      <c r="C103" s="312"/>
      <c r="D103" s="312"/>
      <c r="E103" s="296"/>
      <c r="F103" s="296"/>
      <c r="G103" s="290"/>
      <c r="H103" s="290"/>
      <c r="I103" s="407"/>
      <c r="J103" s="406"/>
      <c r="K103" s="296"/>
      <c r="L103" s="290"/>
      <c r="M103" s="406"/>
    </row>
    <row r="104" spans="1:13" ht="28.5" customHeight="1">
      <c r="A104" s="295">
        <v>91</v>
      </c>
      <c r="B104" s="312"/>
      <c r="C104" s="312"/>
      <c r="D104" s="312"/>
      <c r="E104" s="296"/>
      <c r="F104" s="296"/>
      <c r="G104" s="290"/>
      <c r="H104" s="290"/>
      <c r="I104" s="407"/>
      <c r="J104" s="406"/>
      <c r="K104" s="296"/>
      <c r="L104" s="290"/>
      <c r="M104" s="406"/>
    </row>
    <row r="105" spans="1:13" ht="28.5" customHeight="1">
      <c r="A105" s="295">
        <v>92</v>
      </c>
      <c r="B105" s="312"/>
      <c r="C105" s="312"/>
      <c r="D105" s="312"/>
      <c r="E105" s="296"/>
      <c r="F105" s="296"/>
      <c r="G105" s="290"/>
      <c r="H105" s="290"/>
      <c r="I105" s="407"/>
      <c r="J105" s="406"/>
      <c r="K105" s="296"/>
      <c r="L105" s="290"/>
      <c r="M105" s="406"/>
    </row>
    <row r="106" spans="1:13" ht="28.5" customHeight="1">
      <c r="A106" s="295">
        <v>93</v>
      </c>
      <c r="B106" s="312"/>
      <c r="C106" s="312"/>
      <c r="D106" s="312"/>
      <c r="E106" s="296"/>
      <c r="F106" s="296"/>
      <c r="G106" s="290"/>
      <c r="H106" s="290"/>
      <c r="I106" s="407"/>
      <c r="J106" s="406"/>
      <c r="K106" s="296"/>
      <c r="L106" s="290"/>
      <c r="M106" s="406"/>
    </row>
    <row r="107" spans="1:13" ht="28.5" customHeight="1">
      <c r="A107" s="295">
        <v>94</v>
      </c>
      <c r="B107" s="312"/>
      <c r="C107" s="312"/>
      <c r="D107" s="312"/>
      <c r="E107" s="296"/>
      <c r="F107" s="296"/>
      <c r="G107" s="290"/>
      <c r="H107" s="290"/>
      <c r="I107" s="407"/>
      <c r="J107" s="406"/>
      <c r="K107" s="296"/>
      <c r="L107" s="290"/>
      <c r="M107" s="406"/>
    </row>
    <row r="108" spans="1:13" ht="28.5" customHeight="1">
      <c r="A108" s="295">
        <v>95</v>
      </c>
      <c r="B108" s="312"/>
      <c r="C108" s="312"/>
      <c r="D108" s="312"/>
      <c r="E108" s="296"/>
      <c r="F108" s="296"/>
      <c r="G108" s="290"/>
      <c r="H108" s="290"/>
      <c r="I108" s="407"/>
      <c r="J108" s="406"/>
      <c r="K108" s="296"/>
      <c r="L108" s="290"/>
      <c r="M108" s="406"/>
    </row>
    <row r="109" spans="1:13" ht="28.5" customHeight="1">
      <c r="A109" s="295">
        <v>96</v>
      </c>
      <c r="B109" s="312"/>
      <c r="C109" s="312"/>
      <c r="D109" s="312"/>
      <c r="E109" s="296"/>
      <c r="F109" s="296"/>
      <c r="G109" s="290"/>
      <c r="H109" s="290"/>
      <c r="I109" s="407"/>
      <c r="J109" s="406"/>
      <c r="K109" s="296"/>
      <c r="L109" s="290"/>
      <c r="M109" s="406"/>
    </row>
    <row r="110" spans="1:13" ht="28.5" customHeight="1">
      <c r="A110" s="295">
        <v>97</v>
      </c>
      <c r="B110" s="312"/>
      <c r="C110" s="312"/>
      <c r="D110" s="312"/>
      <c r="E110" s="296"/>
      <c r="F110" s="296"/>
      <c r="G110" s="290"/>
      <c r="H110" s="290"/>
      <c r="I110" s="407"/>
      <c r="J110" s="406"/>
      <c r="K110" s="296"/>
      <c r="L110" s="290"/>
      <c r="M110" s="406"/>
    </row>
    <row r="111" spans="1:13" ht="28.5" customHeight="1">
      <c r="A111" s="295">
        <v>98</v>
      </c>
      <c r="B111" s="312"/>
      <c r="C111" s="312"/>
      <c r="D111" s="312"/>
      <c r="E111" s="296"/>
      <c r="F111" s="296"/>
      <c r="G111" s="290"/>
      <c r="H111" s="290"/>
      <c r="I111" s="407"/>
      <c r="J111" s="406"/>
      <c r="K111" s="296"/>
      <c r="L111" s="290"/>
      <c r="M111" s="406"/>
    </row>
    <row r="112" spans="1:13" ht="28.5" customHeight="1">
      <c r="A112" s="295">
        <v>99</v>
      </c>
      <c r="B112" s="312"/>
      <c r="C112" s="312"/>
      <c r="D112" s="312"/>
      <c r="E112" s="296"/>
      <c r="F112" s="296"/>
      <c r="G112" s="290"/>
      <c r="H112" s="290"/>
      <c r="I112" s="407"/>
      <c r="J112" s="406"/>
      <c r="K112" s="296"/>
      <c r="L112" s="290"/>
      <c r="M112" s="406"/>
    </row>
    <row r="113" spans="1:13" ht="28.5" customHeight="1">
      <c r="A113" s="295">
        <v>100</v>
      </c>
      <c r="B113" s="312"/>
      <c r="C113" s="312"/>
      <c r="D113" s="312"/>
      <c r="E113" s="296"/>
      <c r="F113" s="296"/>
      <c r="G113" s="290"/>
      <c r="H113" s="290"/>
      <c r="I113" s="407"/>
      <c r="J113" s="406"/>
      <c r="K113" s="296"/>
      <c r="L113" s="290"/>
      <c r="M113" s="406"/>
    </row>
    <row r="114" spans="1:13" ht="28.5" customHeight="1">
      <c r="A114" s="295">
        <v>101</v>
      </c>
      <c r="B114" s="312"/>
      <c r="C114" s="312"/>
      <c r="D114" s="312"/>
      <c r="E114" s="296"/>
      <c r="F114" s="296"/>
      <c r="G114" s="290"/>
      <c r="H114" s="290"/>
      <c r="I114" s="407"/>
      <c r="J114" s="406"/>
      <c r="K114" s="296"/>
      <c r="L114" s="290"/>
      <c r="M114" s="406"/>
    </row>
    <row r="115" spans="1:13" ht="28.5" customHeight="1">
      <c r="A115" s="295">
        <v>102</v>
      </c>
      <c r="B115" s="312"/>
      <c r="C115" s="312"/>
      <c r="D115" s="312"/>
      <c r="E115" s="296"/>
      <c r="F115" s="296"/>
      <c r="G115" s="290"/>
      <c r="H115" s="290"/>
      <c r="I115" s="407"/>
      <c r="J115" s="406"/>
      <c r="K115" s="296"/>
      <c r="L115" s="290"/>
      <c r="M115" s="406"/>
    </row>
    <row r="116" spans="1:13" ht="28.5" customHeight="1">
      <c r="A116" s="295">
        <v>103</v>
      </c>
      <c r="B116" s="312"/>
      <c r="C116" s="312"/>
      <c r="D116" s="312"/>
      <c r="E116" s="296"/>
      <c r="F116" s="296"/>
      <c r="G116" s="290"/>
      <c r="H116" s="290"/>
      <c r="I116" s="407"/>
      <c r="J116" s="406"/>
      <c r="K116" s="296"/>
      <c r="L116" s="290"/>
      <c r="M116" s="406"/>
    </row>
    <row r="117" spans="1:13" ht="28.5" customHeight="1">
      <c r="A117" s="295">
        <v>104</v>
      </c>
      <c r="B117" s="312"/>
      <c r="C117" s="312"/>
      <c r="D117" s="312"/>
      <c r="E117" s="296"/>
      <c r="F117" s="296"/>
      <c r="G117" s="290"/>
      <c r="H117" s="290"/>
      <c r="I117" s="407"/>
      <c r="J117" s="406"/>
      <c r="K117" s="296"/>
      <c r="L117" s="290"/>
      <c r="M117" s="406"/>
    </row>
    <row r="118" spans="1:13" ht="28.5" customHeight="1">
      <c r="A118" s="295">
        <v>105</v>
      </c>
      <c r="B118" s="312"/>
      <c r="C118" s="312"/>
      <c r="D118" s="312"/>
      <c r="E118" s="296"/>
      <c r="F118" s="296"/>
      <c r="G118" s="290"/>
      <c r="H118" s="290"/>
      <c r="I118" s="407"/>
      <c r="J118" s="406"/>
      <c r="K118" s="296"/>
      <c r="L118" s="290"/>
      <c r="M118" s="406"/>
    </row>
    <row r="119" spans="1:13" ht="28.5" customHeight="1">
      <c r="A119" s="295">
        <v>106</v>
      </c>
      <c r="B119" s="312"/>
      <c r="C119" s="312"/>
      <c r="D119" s="312"/>
      <c r="E119" s="296"/>
      <c r="F119" s="296"/>
      <c r="G119" s="290"/>
      <c r="H119" s="290"/>
      <c r="I119" s="407"/>
      <c r="J119" s="406"/>
      <c r="K119" s="296"/>
      <c r="L119" s="290"/>
      <c r="M119" s="406"/>
    </row>
    <row r="120" spans="1:13" ht="28.5" customHeight="1">
      <c r="A120" s="295">
        <v>107</v>
      </c>
      <c r="B120" s="312"/>
      <c r="C120" s="312"/>
      <c r="D120" s="312"/>
      <c r="E120" s="296"/>
      <c r="F120" s="296"/>
      <c r="G120" s="290"/>
      <c r="H120" s="290"/>
      <c r="I120" s="407"/>
      <c r="J120" s="406"/>
      <c r="K120" s="296"/>
      <c r="L120" s="290"/>
      <c r="M120" s="406"/>
    </row>
    <row r="121" spans="1:13" ht="28.5" customHeight="1">
      <c r="A121" s="295">
        <v>108</v>
      </c>
      <c r="B121" s="312"/>
      <c r="C121" s="312"/>
      <c r="D121" s="312"/>
      <c r="E121" s="296"/>
      <c r="F121" s="296"/>
      <c r="G121" s="290"/>
      <c r="H121" s="290"/>
      <c r="I121" s="407"/>
      <c r="J121" s="406"/>
      <c r="K121" s="296"/>
      <c r="L121" s="290"/>
      <c r="M121" s="406"/>
    </row>
    <row r="122" spans="1:13" ht="28.5" customHeight="1">
      <c r="A122" s="295">
        <v>109</v>
      </c>
      <c r="B122" s="312"/>
      <c r="C122" s="312"/>
      <c r="D122" s="312"/>
      <c r="E122" s="296"/>
      <c r="F122" s="296"/>
      <c r="G122" s="290"/>
      <c r="H122" s="290"/>
      <c r="I122" s="407"/>
      <c r="J122" s="406"/>
      <c r="K122" s="296"/>
      <c r="L122" s="290"/>
      <c r="M122" s="406"/>
    </row>
    <row r="123" spans="1:13" ht="28.5" customHeight="1">
      <c r="A123" s="295">
        <v>110</v>
      </c>
      <c r="B123" s="312"/>
      <c r="C123" s="312"/>
      <c r="D123" s="312"/>
      <c r="E123" s="296"/>
      <c r="F123" s="296"/>
      <c r="G123" s="290"/>
      <c r="H123" s="290"/>
      <c r="I123" s="407"/>
      <c r="J123" s="406"/>
      <c r="K123" s="296"/>
      <c r="L123" s="290"/>
      <c r="M123" s="406"/>
    </row>
    <row r="124" spans="1:13" ht="28.5" customHeight="1">
      <c r="A124" s="295">
        <v>111</v>
      </c>
      <c r="B124" s="312"/>
      <c r="C124" s="312"/>
      <c r="D124" s="312"/>
      <c r="E124" s="296"/>
      <c r="F124" s="296"/>
      <c r="G124" s="290"/>
      <c r="H124" s="290"/>
      <c r="I124" s="407"/>
      <c r="J124" s="406"/>
      <c r="K124" s="296"/>
      <c r="L124" s="290"/>
      <c r="M124" s="406"/>
    </row>
    <row r="125" spans="1:13" ht="28.5" customHeight="1">
      <c r="A125" s="295">
        <v>112</v>
      </c>
      <c r="B125" s="312"/>
      <c r="C125" s="312"/>
      <c r="D125" s="312"/>
      <c r="E125" s="296"/>
      <c r="F125" s="296"/>
      <c r="G125" s="290"/>
      <c r="H125" s="290"/>
      <c r="I125" s="407"/>
      <c r="J125" s="406"/>
      <c r="K125" s="296"/>
      <c r="L125" s="290"/>
      <c r="M125" s="406"/>
    </row>
    <row r="126" spans="1:13" ht="28.5" customHeight="1">
      <c r="A126" s="295">
        <v>113</v>
      </c>
      <c r="B126" s="312"/>
      <c r="C126" s="312"/>
      <c r="D126" s="312"/>
      <c r="E126" s="296"/>
      <c r="F126" s="296"/>
      <c r="G126" s="290"/>
      <c r="H126" s="290"/>
      <c r="I126" s="407"/>
      <c r="J126" s="406"/>
      <c r="K126" s="296"/>
      <c r="L126" s="290"/>
      <c r="M126" s="406"/>
    </row>
    <row r="127" spans="1:13" ht="28.5" customHeight="1">
      <c r="A127" s="295">
        <v>114</v>
      </c>
      <c r="B127" s="312"/>
      <c r="C127" s="312"/>
      <c r="D127" s="312"/>
      <c r="E127" s="296"/>
      <c r="F127" s="296"/>
      <c r="G127" s="290"/>
      <c r="H127" s="290"/>
      <c r="I127" s="407"/>
      <c r="J127" s="406"/>
      <c r="K127" s="296"/>
      <c r="L127" s="290"/>
      <c r="M127" s="406"/>
    </row>
    <row r="128" spans="1:13" ht="28.5" customHeight="1">
      <c r="A128" s="295">
        <v>115</v>
      </c>
      <c r="B128" s="312"/>
      <c r="C128" s="312"/>
      <c r="D128" s="312"/>
      <c r="E128" s="296"/>
      <c r="F128" s="296"/>
      <c r="G128" s="290"/>
      <c r="H128" s="290"/>
      <c r="I128" s="407"/>
      <c r="J128" s="406"/>
      <c r="K128" s="296"/>
      <c r="L128" s="290"/>
      <c r="M128" s="406"/>
    </row>
    <row r="129" spans="1:13" ht="28.5" customHeight="1">
      <c r="A129" s="295">
        <v>116</v>
      </c>
      <c r="B129" s="312"/>
      <c r="C129" s="312"/>
      <c r="D129" s="312"/>
      <c r="E129" s="296"/>
      <c r="F129" s="296"/>
      <c r="G129" s="290"/>
      <c r="H129" s="290"/>
      <c r="I129" s="407"/>
      <c r="J129" s="406"/>
      <c r="K129" s="296"/>
      <c r="L129" s="290"/>
      <c r="M129" s="406"/>
    </row>
    <row r="130" spans="1:13" ht="28.5" customHeight="1">
      <c r="A130" s="295">
        <v>117</v>
      </c>
      <c r="B130" s="312"/>
      <c r="C130" s="312"/>
      <c r="D130" s="312"/>
      <c r="E130" s="296"/>
      <c r="F130" s="296"/>
      <c r="G130" s="290"/>
      <c r="H130" s="290"/>
      <c r="I130" s="407"/>
      <c r="J130" s="406"/>
      <c r="K130" s="296"/>
      <c r="L130" s="290"/>
      <c r="M130" s="406"/>
    </row>
    <row r="131" spans="1:13" ht="28.5" customHeight="1">
      <c r="A131" s="295">
        <v>118</v>
      </c>
      <c r="B131" s="312"/>
      <c r="C131" s="312"/>
      <c r="D131" s="312"/>
      <c r="E131" s="296"/>
      <c r="F131" s="296"/>
      <c r="G131" s="290"/>
      <c r="H131" s="290"/>
      <c r="I131" s="407"/>
      <c r="J131" s="406"/>
      <c r="K131" s="296"/>
      <c r="L131" s="290"/>
      <c r="M131" s="406"/>
    </row>
    <row r="132" spans="1:13" ht="28.5" customHeight="1">
      <c r="A132" s="295">
        <v>119</v>
      </c>
      <c r="B132" s="312"/>
      <c r="C132" s="312"/>
      <c r="D132" s="312"/>
      <c r="E132" s="296"/>
      <c r="F132" s="296"/>
      <c r="G132" s="290"/>
      <c r="H132" s="290"/>
      <c r="I132" s="407"/>
      <c r="J132" s="406"/>
      <c r="K132" s="296"/>
      <c r="L132" s="290"/>
      <c r="M132" s="406"/>
    </row>
    <row r="133" spans="1:13" ht="28.5" customHeight="1">
      <c r="A133" s="295">
        <v>120</v>
      </c>
      <c r="B133" s="312"/>
      <c r="C133" s="312"/>
      <c r="D133" s="312"/>
      <c r="E133" s="296"/>
      <c r="F133" s="296"/>
      <c r="G133" s="290"/>
      <c r="H133" s="290"/>
      <c r="I133" s="407"/>
      <c r="J133" s="406"/>
      <c r="K133" s="296"/>
      <c r="L133" s="290"/>
      <c r="M133" s="406"/>
    </row>
    <row r="134" spans="1:13" ht="28.5" customHeight="1">
      <c r="A134" s="295">
        <v>121</v>
      </c>
      <c r="B134" s="312"/>
      <c r="C134" s="312"/>
      <c r="D134" s="312"/>
      <c r="E134" s="296"/>
      <c r="F134" s="296"/>
      <c r="G134" s="290"/>
      <c r="H134" s="290"/>
      <c r="I134" s="407"/>
      <c r="J134" s="406"/>
      <c r="K134" s="296"/>
      <c r="L134" s="290"/>
      <c r="M134" s="406"/>
    </row>
    <row r="135" spans="1:13" ht="28.5" customHeight="1">
      <c r="A135" s="295">
        <v>122</v>
      </c>
      <c r="B135" s="312"/>
      <c r="C135" s="312"/>
      <c r="D135" s="312"/>
      <c r="E135" s="296"/>
      <c r="F135" s="296"/>
      <c r="G135" s="290"/>
      <c r="H135" s="290"/>
      <c r="I135" s="407"/>
      <c r="J135" s="406"/>
      <c r="K135" s="296"/>
      <c r="L135" s="290"/>
      <c r="M135" s="406"/>
    </row>
    <row r="136" spans="1:13" ht="28.5" customHeight="1">
      <c r="A136" s="295">
        <v>123</v>
      </c>
      <c r="B136" s="312"/>
      <c r="C136" s="312"/>
      <c r="D136" s="312"/>
      <c r="E136" s="296"/>
      <c r="F136" s="296"/>
      <c r="G136" s="290"/>
      <c r="H136" s="290"/>
      <c r="I136" s="407"/>
      <c r="J136" s="406"/>
      <c r="K136" s="296"/>
      <c r="L136" s="290"/>
      <c r="M136" s="406"/>
    </row>
    <row r="137" spans="1:13" ht="28.5" customHeight="1">
      <c r="A137" s="295">
        <v>124</v>
      </c>
      <c r="B137" s="312"/>
      <c r="C137" s="312"/>
      <c r="D137" s="312"/>
      <c r="E137" s="296"/>
      <c r="F137" s="296"/>
      <c r="G137" s="290"/>
      <c r="H137" s="290"/>
      <c r="I137" s="407"/>
      <c r="J137" s="406"/>
      <c r="K137" s="296"/>
      <c r="L137" s="290"/>
      <c r="M137" s="406"/>
    </row>
    <row r="138" spans="1:13" ht="28.5" customHeight="1">
      <c r="A138" s="295">
        <v>125</v>
      </c>
      <c r="B138" s="312"/>
      <c r="C138" s="312"/>
      <c r="D138" s="312"/>
      <c r="E138" s="296"/>
      <c r="F138" s="296"/>
      <c r="G138" s="290"/>
      <c r="H138" s="290"/>
      <c r="I138" s="407"/>
      <c r="J138" s="406"/>
      <c r="K138" s="296"/>
      <c r="L138" s="290"/>
      <c r="M138" s="406"/>
    </row>
    <row r="139" spans="1:13" ht="28.5" customHeight="1">
      <c r="A139" s="295">
        <v>126</v>
      </c>
      <c r="B139" s="312"/>
      <c r="C139" s="312"/>
      <c r="D139" s="312"/>
      <c r="E139" s="296"/>
      <c r="F139" s="296"/>
      <c r="G139" s="290"/>
      <c r="H139" s="290"/>
      <c r="I139" s="407"/>
      <c r="J139" s="406"/>
      <c r="K139" s="296"/>
      <c r="L139" s="290"/>
      <c r="M139" s="406"/>
    </row>
    <row r="140" spans="1:13" ht="28.5" customHeight="1">
      <c r="A140" s="295">
        <v>127</v>
      </c>
      <c r="B140" s="312"/>
      <c r="C140" s="312"/>
      <c r="D140" s="312"/>
      <c r="E140" s="296"/>
      <c r="F140" s="296"/>
      <c r="G140" s="290"/>
      <c r="H140" s="290"/>
      <c r="I140" s="407"/>
      <c r="J140" s="406"/>
      <c r="K140" s="296"/>
      <c r="L140" s="290"/>
      <c r="M140" s="406"/>
    </row>
    <row r="141" spans="1:13" ht="28.5" customHeight="1">
      <c r="A141" s="295">
        <v>128</v>
      </c>
      <c r="B141" s="312"/>
      <c r="C141" s="312"/>
      <c r="D141" s="312"/>
      <c r="E141" s="296"/>
      <c r="F141" s="296"/>
      <c r="G141" s="290"/>
      <c r="H141" s="290"/>
      <c r="I141" s="407"/>
      <c r="J141" s="406"/>
      <c r="K141" s="296"/>
      <c r="L141" s="290"/>
      <c r="M141" s="406"/>
    </row>
    <row r="142" spans="1:13" ht="28.5" customHeight="1">
      <c r="A142" s="295">
        <v>129</v>
      </c>
      <c r="B142" s="312"/>
      <c r="C142" s="312"/>
      <c r="D142" s="312"/>
      <c r="E142" s="296"/>
      <c r="F142" s="296"/>
      <c r="G142" s="290"/>
      <c r="H142" s="290"/>
      <c r="I142" s="407"/>
      <c r="J142" s="406"/>
      <c r="K142" s="296"/>
      <c r="L142" s="290"/>
      <c r="M142" s="406"/>
    </row>
    <row r="143" spans="1:13" ht="28.5" customHeight="1">
      <c r="A143" s="295">
        <v>130</v>
      </c>
      <c r="B143" s="312"/>
      <c r="C143" s="312"/>
      <c r="D143" s="312"/>
      <c r="E143" s="296"/>
      <c r="F143" s="296"/>
      <c r="G143" s="290"/>
      <c r="H143" s="290"/>
      <c r="I143" s="407"/>
      <c r="J143" s="406"/>
      <c r="K143" s="296"/>
      <c r="L143" s="290"/>
      <c r="M143" s="406"/>
    </row>
    <row r="144" spans="1:13" ht="28.5" customHeight="1">
      <c r="A144" s="295">
        <v>131</v>
      </c>
      <c r="B144" s="312"/>
      <c r="C144" s="312"/>
      <c r="D144" s="312"/>
      <c r="E144" s="296"/>
      <c r="F144" s="296"/>
      <c r="G144" s="290"/>
      <c r="H144" s="290"/>
      <c r="I144" s="407"/>
      <c r="J144" s="406"/>
      <c r="K144" s="296"/>
      <c r="L144" s="290"/>
      <c r="M144" s="406"/>
    </row>
    <row r="145" spans="1:13" ht="28.5" customHeight="1">
      <c r="A145" s="295">
        <v>132</v>
      </c>
      <c r="B145" s="312"/>
      <c r="C145" s="312"/>
      <c r="D145" s="312"/>
      <c r="E145" s="296"/>
      <c r="F145" s="296"/>
      <c r="G145" s="290"/>
      <c r="H145" s="290"/>
      <c r="I145" s="407"/>
      <c r="J145" s="406"/>
      <c r="K145" s="296"/>
      <c r="L145" s="290"/>
      <c r="M145" s="406"/>
    </row>
    <row r="146" spans="1:13" ht="28.5" customHeight="1">
      <c r="A146" s="295">
        <v>133</v>
      </c>
      <c r="B146" s="312"/>
      <c r="C146" s="312"/>
      <c r="D146" s="312"/>
      <c r="E146" s="296"/>
      <c r="F146" s="296"/>
      <c r="G146" s="290"/>
      <c r="H146" s="290"/>
      <c r="I146" s="407"/>
      <c r="J146" s="406"/>
      <c r="K146" s="296"/>
      <c r="L146" s="290"/>
      <c r="M146" s="406"/>
    </row>
    <row r="147" spans="1:13" ht="28.5" customHeight="1">
      <c r="A147" s="295">
        <v>134</v>
      </c>
      <c r="B147" s="312"/>
      <c r="C147" s="312"/>
      <c r="D147" s="312"/>
      <c r="E147" s="296"/>
      <c r="F147" s="296"/>
      <c r="G147" s="290"/>
      <c r="H147" s="290"/>
      <c r="I147" s="407"/>
      <c r="J147" s="406"/>
      <c r="K147" s="296"/>
      <c r="L147" s="290"/>
      <c r="M147" s="406"/>
    </row>
    <row r="148" spans="1:13" ht="28.5" customHeight="1">
      <c r="A148" s="295">
        <v>135</v>
      </c>
      <c r="B148" s="312"/>
      <c r="C148" s="312"/>
      <c r="D148" s="312"/>
      <c r="E148" s="296"/>
      <c r="F148" s="296"/>
      <c r="G148" s="290"/>
      <c r="H148" s="290"/>
      <c r="I148" s="407"/>
      <c r="J148" s="406"/>
      <c r="K148" s="296"/>
      <c r="L148" s="290"/>
      <c r="M148" s="406"/>
    </row>
    <row r="149" spans="1:13" ht="28.5" customHeight="1">
      <c r="A149" s="295">
        <v>136</v>
      </c>
      <c r="B149" s="312"/>
      <c r="C149" s="312"/>
      <c r="D149" s="312"/>
      <c r="E149" s="296"/>
      <c r="F149" s="296"/>
      <c r="G149" s="290"/>
      <c r="H149" s="290"/>
      <c r="I149" s="407"/>
      <c r="J149" s="406"/>
      <c r="K149" s="296"/>
      <c r="L149" s="290"/>
      <c r="M149" s="406"/>
    </row>
    <row r="150" spans="1:13" ht="28.5" customHeight="1">
      <c r="A150" s="295">
        <v>137</v>
      </c>
      <c r="B150" s="312"/>
      <c r="C150" s="312"/>
      <c r="D150" s="312"/>
      <c r="E150" s="296"/>
      <c r="F150" s="296"/>
      <c r="G150" s="290"/>
      <c r="H150" s="290"/>
      <c r="I150" s="407"/>
      <c r="J150" s="406"/>
      <c r="K150" s="296"/>
      <c r="L150" s="290"/>
      <c r="M150" s="406"/>
    </row>
    <row r="151" spans="1:13" ht="28.5" customHeight="1">
      <c r="A151" s="295">
        <v>138</v>
      </c>
      <c r="B151" s="312"/>
      <c r="C151" s="312"/>
      <c r="D151" s="312"/>
      <c r="E151" s="296"/>
      <c r="F151" s="296"/>
      <c r="G151" s="290"/>
      <c r="H151" s="290"/>
      <c r="I151" s="407"/>
      <c r="J151" s="406"/>
      <c r="K151" s="296"/>
      <c r="L151" s="290"/>
      <c r="M151" s="406"/>
    </row>
    <row r="152" spans="1:13" ht="28.5" customHeight="1">
      <c r="A152" s="295">
        <v>139</v>
      </c>
      <c r="B152" s="312"/>
      <c r="C152" s="312"/>
      <c r="D152" s="312"/>
      <c r="E152" s="296"/>
      <c r="F152" s="296"/>
      <c r="G152" s="290"/>
      <c r="H152" s="290"/>
      <c r="I152" s="407"/>
      <c r="J152" s="406"/>
      <c r="K152" s="296"/>
      <c r="L152" s="290"/>
      <c r="M152" s="406"/>
    </row>
    <row r="153" spans="1:13" ht="28.5" customHeight="1">
      <c r="A153" s="295">
        <v>140</v>
      </c>
      <c r="B153" s="312"/>
      <c r="C153" s="312"/>
      <c r="D153" s="312"/>
      <c r="E153" s="296"/>
      <c r="F153" s="296"/>
      <c r="G153" s="290"/>
      <c r="H153" s="290"/>
      <c r="I153" s="407"/>
      <c r="J153" s="406"/>
      <c r="K153" s="296"/>
      <c r="L153" s="290"/>
      <c r="M153" s="406"/>
    </row>
    <row r="154" spans="1:13" ht="28.5" customHeight="1">
      <c r="A154" s="295">
        <v>141</v>
      </c>
      <c r="B154" s="312"/>
      <c r="C154" s="312"/>
      <c r="D154" s="312"/>
      <c r="E154" s="296"/>
      <c r="F154" s="296"/>
      <c r="G154" s="290"/>
      <c r="H154" s="290"/>
      <c r="I154" s="407"/>
      <c r="J154" s="406"/>
      <c r="K154" s="296"/>
      <c r="L154" s="290"/>
      <c r="M154" s="406"/>
    </row>
    <row r="155" spans="1:13" ht="28.5" customHeight="1">
      <c r="A155" s="295">
        <v>142</v>
      </c>
      <c r="B155" s="312"/>
      <c r="C155" s="312"/>
      <c r="D155" s="312"/>
      <c r="E155" s="296"/>
      <c r="F155" s="296"/>
      <c r="G155" s="290"/>
      <c r="H155" s="290"/>
      <c r="I155" s="407"/>
      <c r="J155" s="406"/>
      <c r="K155" s="296"/>
      <c r="L155" s="290"/>
      <c r="M155" s="406"/>
    </row>
    <row r="156" spans="1:13" ht="28.5" customHeight="1">
      <c r="A156" s="295">
        <v>143</v>
      </c>
      <c r="B156" s="312"/>
      <c r="C156" s="312"/>
      <c r="D156" s="312"/>
      <c r="E156" s="296"/>
      <c r="F156" s="296"/>
      <c r="G156" s="290"/>
      <c r="H156" s="290"/>
      <c r="I156" s="407"/>
      <c r="J156" s="406"/>
      <c r="K156" s="296"/>
      <c r="L156" s="290"/>
      <c r="M156" s="406"/>
    </row>
    <row r="157" spans="1:13" ht="28.5" customHeight="1">
      <c r="A157" s="295">
        <v>144</v>
      </c>
      <c r="B157" s="312"/>
      <c r="C157" s="312"/>
      <c r="D157" s="312"/>
      <c r="E157" s="296"/>
      <c r="F157" s="296"/>
      <c r="G157" s="290"/>
      <c r="H157" s="290"/>
      <c r="I157" s="407"/>
      <c r="J157" s="406"/>
      <c r="K157" s="296"/>
      <c r="L157" s="290"/>
      <c r="M157" s="406"/>
    </row>
    <row r="158" spans="1:13" ht="28.5" customHeight="1">
      <c r="A158" s="295">
        <v>145</v>
      </c>
      <c r="B158" s="312"/>
      <c r="C158" s="312"/>
      <c r="D158" s="312"/>
      <c r="E158" s="296"/>
      <c r="F158" s="296"/>
      <c r="G158" s="290"/>
      <c r="H158" s="290"/>
      <c r="I158" s="407"/>
      <c r="J158" s="406"/>
      <c r="K158" s="296"/>
      <c r="L158" s="290"/>
      <c r="M158" s="406"/>
    </row>
    <row r="159" spans="1:13" ht="28.5" customHeight="1">
      <c r="A159" s="295">
        <v>146</v>
      </c>
      <c r="B159" s="312"/>
      <c r="C159" s="312"/>
      <c r="D159" s="312"/>
      <c r="E159" s="296"/>
      <c r="F159" s="296"/>
      <c r="G159" s="290"/>
      <c r="H159" s="290"/>
      <c r="I159" s="407"/>
      <c r="J159" s="406"/>
      <c r="K159" s="296"/>
      <c r="L159" s="290"/>
      <c r="M159" s="406"/>
    </row>
    <row r="160" spans="1:13" ht="28.5" customHeight="1">
      <c r="A160" s="295">
        <v>147</v>
      </c>
      <c r="B160" s="312"/>
      <c r="C160" s="312"/>
      <c r="D160" s="312"/>
      <c r="E160" s="296"/>
      <c r="F160" s="296"/>
      <c r="G160" s="290"/>
      <c r="H160" s="290"/>
      <c r="I160" s="407"/>
      <c r="J160" s="406"/>
      <c r="K160" s="296"/>
      <c r="L160" s="290"/>
      <c r="M160" s="406"/>
    </row>
    <row r="161" spans="1:13" ht="28.5" customHeight="1">
      <c r="A161" s="295">
        <v>148</v>
      </c>
      <c r="B161" s="312"/>
      <c r="C161" s="312"/>
      <c r="D161" s="312"/>
      <c r="E161" s="296"/>
      <c r="F161" s="296"/>
      <c r="G161" s="290"/>
      <c r="H161" s="290"/>
      <c r="I161" s="407"/>
      <c r="J161" s="406"/>
      <c r="K161" s="296"/>
      <c r="L161" s="290"/>
      <c r="M161" s="406"/>
    </row>
    <row r="162" spans="1:13" ht="28.5" customHeight="1">
      <c r="A162" s="295">
        <v>149</v>
      </c>
      <c r="B162" s="312"/>
      <c r="C162" s="312"/>
      <c r="D162" s="312"/>
      <c r="E162" s="296"/>
      <c r="F162" s="296"/>
      <c r="G162" s="290"/>
      <c r="H162" s="290"/>
      <c r="I162" s="407"/>
      <c r="J162" s="406"/>
      <c r="K162" s="296"/>
      <c r="L162" s="290"/>
      <c r="M162" s="406"/>
    </row>
    <row r="163" spans="1:13" ht="28.5" customHeight="1">
      <c r="A163" s="295">
        <v>150</v>
      </c>
      <c r="B163" s="312"/>
      <c r="C163" s="312"/>
      <c r="D163" s="312"/>
      <c r="E163" s="296"/>
      <c r="F163" s="296"/>
      <c r="G163" s="290"/>
      <c r="H163" s="290"/>
      <c r="I163" s="407"/>
      <c r="J163" s="406"/>
      <c r="K163" s="296"/>
      <c r="L163" s="290"/>
      <c r="M163" s="406"/>
    </row>
    <row r="164" spans="1:13" ht="28.5" customHeight="1">
      <c r="A164" s="295">
        <v>151</v>
      </c>
      <c r="B164" s="312"/>
      <c r="C164" s="312"/>
      <c r="D164" s="312"/>
      <c r="E164" s="296"/>
      <c r="F164" s="296"/>
      <c r="G164" s="290"/>
      <c r="H164" s="290"/>
      <c r="I164" s="407"/>
      <c r="J164" s="406"/>
      <c r="K164" s="296"/>
      <c r="L164" s="290"/>
      <c r="M164" s="406"/>
    </row>
    <row r="165" spans="1:13" ht="28.5" customHeight="1">
      <c r="A165" s="295">
        <v>152</v>
      </c>
      <c r="B165" s="312"/>
      <c r="C165" s="312"/>
      <c r="D165" s="312"/>
      <c r="E165" s="296"/>
      <c r="F165" s="296"/>
      <c r="G165" s="290"/>
      <c r="H165" s="290"/>
      <c r="I165" s="407"/>
      <c r="J165" s="406"/>
      <c r="K165" s="296"/>
      <c r="L165" s="290"/>
      <c r="M165" s="406"/>
    </row>
    <row r="166" spans="1:13" ht="28.5" customHeight="1">
      <c r="A166" s="295">
        <v>153</v>
      </c>
      <c r="B166" s="312"/>
      <c r="C166" s="312"/>
      <c r="D166" s="312"/>
      <c r="E166" s="296"/>
      <c r="F166" s="296"/>
      <c r="G166" s="290"/>
      <c r="H166" s="290"/>
      <c r="I166" s="407"/>
      <c r="J166" s="406"/>
      <c r="K166" s="296"/>
      <c r="L166" s="290"/>
      <c r="M166" s="406"/>
    </row>
    <row r="167" spans="1:13" ht="28.5" customHeight="1">
      <c r="A167" s="295">
        <v>154</v>
      </c>
      <c r="B167" s="312"/>
      <c r="C167" s="312"/>
      <c r="D167" s="312"/>
      <c r="E167" s="296"/>
      <c r="F167" s="296"/>
      <c r="G167" s="290"/>
      <c r="H167" s="290"/>
      <c r="I167" s="407"/>
      <c r="J167" s="406"/>
      <c r="K167" s="296"/>
      <c r="L167" s="290"/>
      <c r="M167" s="406"/>
    </row>
    <row r="168" spans="1:13" ht="28.5" customHeight="1">
      <c r="A168" s="295">
        <v>155</v>
      </c>
      <c r="B168" s="312"/>
      <c r="C168" s="312"/>
      <c r="D168" s="312"/>
      <c r="E168" s="296"/>
      <c r="F168" s="296"/>
      <c r="G168" s="290"/>
      <c r="H168" s="290"/>
      <c r="I168" s="407"/>
      <c r="J168" s="406"/>
      <c r="K168" s="296"/>
      <c r="L168" s="290"/>
      <c r="M168" s="406"/>
    </row>
    <row r="169" spans="1:13" ht="28.5" customHeight="1">
      <c r="A169" s="295">
        <v>156</v>
      </c>
      <c r="B169" s="312"/>
      <c r="C169" s="312"/>
      <c r="D169" s="312"/>
      <c r="E169" s="296"/>
      <c r="F169" s="296"/>
      <c r="G169" s="290"/>
      <c r="H169" s="290"/>
      <c r="I169" s="407"/>
      <c r="J169" s="406"/>
      <c r="K169" s="296"/>
      <c r="L169" s="290"/>
      <c r="M169" s="406"/>
    </row>
    <row r="170" spans="1:13" ht="28.5" customHeight="1">
      <c r="A170" s="295">
        <v>157</v>
      </c>
      <c r="B170" s="312"/>
      <c r="C170" s="312"/>
      <c r="D170" s="312"/>
      <c r="E170" s="296"/>
      <c r="F170" s="296"/>
      <c r="G170" s="290"/>
      <c r="H170" s="290"/>
      <c r="I170" s="407"/>
      <c r="J170" s="406"/>
      <c r="K170" s="296"/>
      <c r="L170" s="290"/>
      <c r="M170" s="406"/>
    </row>
    <row r="171" spans="1:13" ht="28.5" customHeight="1">
      <c r="A171" s="295">
        <v>158</v>
      </c>
      <c r="B171" s="312"/>
      <c r="C171" s="312"/>
      <c r="D171" s="312"/>
      <c r="E171" s="296"/>
      <c r="F171" s="296"/>
      <c r="G171" s="290"/>
      <c r="H171" s="290"/>
      <c r="I171" s="407"/>
      <c r="J171" s="406"/>
      <c r="K171" s="296"/>
      <c r="L171" s="290"/>
      <c r="M171" s="406"/>
    </row>
    <row r="172" spans="1:13" ht="28.5" customHeight="1">
      <c r="A172" s="295">
        <v>159</v>
      </c>
      <c r="B172" s="312"/>
      <c r="C172" s="312"/>
      <c r="D172" s="312"/>
      <c r="E172" s="296"/>
      <c r="F172" s="296"/>
      <c r="G172" s="290"/>
      <c r="H172" s="290"/>
      <c r="I172" s="407"/>
      <c r="J172" s="406"/>
      <c r="K172" s="296"/>
      <c r="L172" s="290"/>
      <c r="M172" s="406"/>
    </row>
    <row r="173" spans="1:13" ht="28.5" customHeight="1">
      <c r="A173" s="295">
        <v>160</v>
      </c>
      <c r="B173" s="312"/>
      <c r="C173" s="312"/>
      <c r="D173" s="312"/>
      <c r="E173" s="296"/>
      <c r="F173" s="296"/>
      <c r="G173" s="290"/>
      <c r="H173" s="290"/>
      <c r="I173" s="407"/>
      <c r="J173" s="406"/>
      <c r="K173" s="296"/>
      <c r="L173" s="290"/>
      <c r="M173" s="406"/>
    </row>
    <row r="174" spans="1:13" ht="28.5" customHeight="1">
      <c r="A174" s="295">
        <v>161</v>
      </c>
      <c r="B174" s="312"/>
      <c r="C174" s="312"/>
      <c r="D174" s="312"/>
      <c r="E174" s="296"/>
      <c r="F174" s="296"/>
      <c r="G174" s="290"/>
      <c r="H174" s="290"/>
      <c r="I174" s="407"/>
      <c r="J174" s="406"/>
      <c r="K174" s="296"/>
      <c r="L174" s="290"/>
      <c r="M174" s="406"/>
    </row>
    <row r="175" spans="1:13" ht="28.5" customHeight="1">
      <c r="A175" s="295">
        <v>162</v>
      </c>
      <c r="B175" s="312"/>
      <c r="C175" s="312"/>
      <c r="D175" s="312"/>
      <c r="E175" s="296"/>
      <c r="F175" s="296"/>
      <c r="G175" s="290"/>
      <c r="H175" s="290"/>
      <c r="I175" s="407"/>
      <c r="J175" s="406"/>
      <c r="K175" s="296"/>
      <c r="L175" s="290"/>
      <c r="M175" s="406"/>
    </row>
    <row r="176" spans="1:13" ht="28.5" customHeight="1">
      <c r="A176" s="295">
        <v>163</v>
      </c>
      <c r="B176" s="312"/>
      <c r="C176" s="312"/>
      <c r="D176" s="312"/>
      <c r="E176" s="296"/>
      <c r="F176" s="296"/>
      <c r="G176" s="290"/>
      <c r="H176" s="290"/>
      <c r="I176" s="407"/>
      <c r="J176" s="406"/>
      <c r="K176" s="296"/>
      <c r="L176" s="290"/>
      <c r="M176" s="406"/>
    </row>
    <row r="177" spans="1:13" ht="28.5" customHeight="1">
      <c r="A177" s="295">
        <v>164</v>
      </c>
      <c r="B177" s="312"/>
      <c r="C177" s="312"/>
      <c r="D177" s="312"/>
      <c r="E177" s="296"/>
      <c r="F177" s="296"/>
      <c r="G177" s="290"/>
      <c r="H177" s="290"/>
      <c r="I177" s="407"/>
      <c r="J177" s="406"/>
      <c r="K177" s="296"/>
      <c r="L177" s="290"/>
      <c r="M177" s="406"/>
    </row>
    <row r="178" spans="1:13" ht="28.5" customHeight="1">
      <c r="A178" s="295">
        <v>165</v>
      </c>
      <c r="B178" s="312"/>
      <c r="C178" s="312"/>
      <c r="D178" s="312"/>
      <c r="E178" s="296"/>
      <c r="F178" s="296"/>
      <c r="G178" s="290"/>
      <c r="H178" s="290"/>
      <c r="I178" s="407"/>
      <c r="J178" s="406"/>
      <c r="K178" s="296"/>
      <c r="L178" s="290"/>
      <c r="M178" s="406"/>
    </row>
    <row r="179" spans="1:13" ht="28.5" customHeight="1">
      <c r="A179" s="295">
        <v>166</v>
      </c>
      <c r="B179" s="312"/>
      <c r="C179" s="312"/>
      <c r="D179" s="312"/>
      <c r="E179" s="296"/>
      <c r="F179" s="296"/>
      <c r="G179" s="290"/>
      <c r="H179" s="290"/>
      <c r="I179" s="407"/>
      <c r="J179" s="406"/>
      <c r="K179" s="296"/>
      <c r="L179" s="290"/>
      <c r="M179" s="406"/>
    </row>
    <row r="180" spans="1:13" ht="28.5" customHeight="1">
      <c r="A180" s="295">
        <v>167</v>
      </c>
      <c r="B180" s="312"/>
      <c r="C180" s="312"/>
      <c r="D180" s="312"/>
      <c r="E180" s="296"/>
      <c r="F180" s="296"/>
      <c r="G180" s="290"/>
      <c r="H180" s="290"/>
      <c r="I180" s="407"/>
      <c r="J180" s="406"/>
      <c r="K180" s="296"/>
      <c r="L180" s="290"/>
      <c r="M180" s="406"/>
    </row>
    <row r="181" spans="1:13" ht="28.5" customHeight="1">
      <c r="A181" s="295">
        <v>168</v>
      </c>
      <c r="B181" s="312"/>
      <c r="C181" s="312"/>
      <c r="D181" s="312"/>
      <c r="E181" s="296"/>
      <c r="F181" s="296"/>
      <c r="G181" s="290"/>
      <c r="H181" s="290"/>
      <c r="I181" s="407"/>
      <c r="J181" s="406"/>
      <c r="K181" s="296"/>
      <c r="L181" s="290"/>
      <c r="M181" s="406"/>
    </row>
    <row r="182" spans="1:13" ht="28.5" customHeight="1">
      <c r="A182" s="295">
        <v>169</v>
      </c>
      <c r="B182" s="312"/>
      <c r="C182" s="312"/>
      <c r="D182" s="312"/>
      <c r="E182" s="296"/>
      <c r="F182" s="296"/>
      <c r="G182" s="290"/>
      <c r="H182" s="290"/>
      <c r="I182" s="407"/>
      <c r="J182" s="406"/>
      <c r="K182" s="296"/>
      <c r="L182" s="290"/>
      <c r="M182" s="406"/>
    </row>
    <row r="183" spans="1:13" ht="28.5" customHeight="1">
      <c r="A183" s="295">
        <v>170</v>
      </c>
      <c r="B183" s="312"/>
      <c r="C183" s="312"/>
      <c r="D183" s="312"/>
      <c r="E183" s="296"/>
      <c r="F183" s="296"/>
      <c r="G183" s="290"/>
      <c r="H183" s="290"/>
      <c r="I183" s="407"/>
      <c r="J183" s="406"/>
      <c r="K183" s="296"/>
      <c r="L183" s="290"/>
      <c r="M183" s="406"/>
    </row>
    <row r="184" spans="1:13" ht="28.5" customHeight="1">
      <c r="A184" s="295">
        <v>171</v>
      </c>
      <c r="B184" s="312"/>
      <c r="C184" s="312"/>
      <c r="D184" s="312"/>
      <c r="E184" s="296"/>
      <c r="F184" s="296"/>
      <c r="G184" s="290"/>
      <c r="H184" s="290"/>
      <c r="I184" s="407"/>
      <c r="J184" s="406"/>
      <c r="K184" s="296"/>
      <c r="L184" s="290"/>
      <c r="M184" s="406"/>
    </row>
    <row r="185" spans="1:13" ht="28.5" customHeight="1">
      <c r="A185" s="295">
        <v>172</v>
      </c>
      <c r="B185" s="312"/>
      <c r="C185" s="312"/>
      <c r="D185" s="312"/>
      <c r="E185" s="296"/>
      <c r="F185" s="296"/>
      <c r="G185" s="290"/>
      <c r="H185" s="290"/>
      <c r="I185" s="407"/>
      <c r="J185" s="406"/>
      <c r="K185" s="296"/>
      <c r="L185" s="290"/>
      <c r="M185" s="406"/>
    </row>
    <row r="186" spans="1:13" ht="28.5" customHeight="1">
      <c r="A186" s="295">
        <v>173</v>
      </c>
      <c r="B186" s="312"/>
      <c r="C186" s="312"/>
      <c r="D186" s="312"/>
      <c r="E186" s="296"/>
      <c r="F186" s="296"/>
      <c r="G186" s="290"/>
      <c r="H186" s="290"/>
      <c r="I186" s="407"/>
      <c r="J186" s="406"/>
      <c r="K186" s="296"/>
      <c r="L186" s="290"/>
      <c r="M186" s="406"/>
    </row>
    <row r="187" spans="1:13" ht="28.5" customHeight="1">
      <c r="A187" s="295">
        <v>174</v>
      </c>
      <c r="B187" s="312"/>
      <c r="C187" s="312"/>
      <c r="D187" s="312"/>
      <c r="E187" s="296"/>
      <c r="F187" s="296"/>
      <c r="G187" s="290"/>
      <c r="H187" s="290"/>
      <c r="I187" s="407"/>
      <c r="J187" s="406"/>
      <c r="K187" s="296"/>
      <c r="L187" s="290"/>
      <c r="M187" s="406"/>
    </row>
    <row r="188" spans="1:13" ht="28.5" customHeight="1">
      <c r="A188" s="295">
        <v>175</v>
      </c>
      <c r="B188" s="312"/>
      <c r="C188" s="312"/>
      <c r="D188" s="312"/>
      <c r="E188" s="296"/>
      <c r="F188" s="296"/>
      <c r="G188" s="290"/>
      <c r="H188" s="290"/>
      <c r="I188" s="407"/>
      <c r="J188" s="406"/>
      <c r="K188" s="296"/>
      <c r="L188" s="290"/>
      <c r="M188" s="406"/>
    </row>
    <row r="189" spans="1:13" ht="28.5" customHeight="1">
      <c r="A189" s="295">
        <v>176</v>
      </c>
      <c r="B189" s="312"/>
      <c r="C189" s="312"/>
      <c r="D189" s="312"/>
      <c r="E189" s="296"/>
      <c r="F189" s="296"/>
      <c r="G189" s="290"/>
      <c r="H189" s="290"/>
      <c r="I189" s="407"/>
      <c r="J189" s="406"/>
      <c r="K189" s="296"/>
      <c r="L189" s="290"/>
      <c r="M189" s="406"/>
    </row>
    <row r="190" spans="1:13" ht="28.5" customHeight="1">
      <c r="A190" s="295">
        <v>177</v>
      </c>
      <c r="B190" s="312"/>
      <c r="C190" s="312"/>
      <c r="D190" s="312"/>
      <c r="E190" s="296"/>
      <c r="F190" s="296"/>
      <c r="G190" s="290"/>
      <c r="H190" s="290"/>
      <c r="I190" s="407"/>
      <c r="J190" s="406"/>
      <c r="K190" s="296"/>
      <c r="L190" s="290"/>
      <c r="M190" s="406"/>
    </row>
    <row r="191" spans="1:13" ht="28.5" customHeight="1">
      <c r="A191" s="295">
        <v>178</v>
      </c>
      <c r="B191" s="312"/>
      <c r="C191" s="312"/>
      <c r="D191" s="312"/>
      <c r="E191" s="296"/>
      <c r="F191" s="296"/>
      <c r="G191" s="290"/>
      <c r="H191" s="290"/>
      <c r="I191" s="407"/>
      <c r="J191" s="406"/>
      <c r="K191" s="296"/>
      <c r="L191" s="290"/>
      <c r="M191" s="406"/>
    </row>
    <row r="192" spans="1:13" ht="28.5" customHeight="1">
      <c r="A192" s="295">
        <v>179</v>
      </c>
      <c r="B192" s="312"/>
      <c r="C192" s="312"/>
      <c r="D192" s="312"/>
      <c r="E192" s="296"/>
      <c r="F192" s="296"/>
      <c r="G192" s="290"/>
      <c r="H192" s="290"/>
      <c r="I192" s="407"/>
      <c r="J192" s="406"/>
      <c r="K192" s="296"/>
      <c r="L192" s="290"/>
      <c r="M192" s="406"/>
    </row>
    <row r="193" spans="1:13" ht="28.5" customHeight="1">
      <c r="A193" s="295">
        <v>180</v>
      </c>
      <c r="B193" s="312"/>
      <c r="C193" s="312"/>
      <c r="D193" s="312"/>
      <c r="E193" s="296"/>
      <c r="F193" s="296"/>
      <c r="G193" s="290"/>
      <c r="H193" s="290"/>
      <c r="I193" s="407"/>
      <c r="J193" s="406"/>
      <c r="K193" s="296"/>
      <c r="L193" s="290"/>
      <c r="M193" s="406"/>
    </row>
    <row r="194" spans="1:13" ht="28.5" customHeight="1">
      <c r="A194" s="295">
        <v>181</v>
      </c>
      <c r="B194" s="312"/>
      <c r="C194" s="312"/>
      <c r="D194" s="312"/>
      <c r="E194" s="296"/>
      <c r="F194" s="296"/>
      <c r="G194" s="290"/>
      <c r="H194" s="290"/>
      <c r="I194" s="407"/>
      <c r="J194" s="406"/>
      <c r="K194" s="296"/>
      <c r="L194" s="290"/>
      <c r="M194" s="406"/>
    </row>
    <row r="195" spans="1:13" ht="28.5" customHeight="1">
      <c r="A195" s="295">
        <v>182</v>
      </c>
      <c r="B195" s="312"/>
      <c r="C195" s="312"/>
      <c r="D195" s="312"/>
      <c r="E195" s="296"/>
      <c r="F195" s="296"/>
      <c r="G195" s="290"/>
      <c r="H195" s="290"/>
      <c r="I195" s="407"/>
      <c r="J195" s="406"/>
      <c r="K195" s="296"/>
      <c r="L195" s="290"/>
      <c r="M195" s="406"/>
    </row>
    <row r="196" spans="1:13" ht="28.5" customHeight="1">
      <c r="A196" s="295">
        <v>183</v>
      </c>
      <c r="B196" s="312"/>
      <c r="C196" s="312"/>
      <c r="D196" s="312"/>
      <c r="E196" s="296"/>
      <c r="F196" s="296"/>
      <c r="G196" s="290"/>
      <c r="H196" s="290"/>
      <c r="I196" s="407"/>
      <c r="J196" s="406"/>
      <c r="K196" s="296"/>
      <c r="L196" s="290"/>
      <c r="M196" s="406"/>
    </row>
    <row r="197" spans="1:13" ht="28.5" customHeight="1">
      <c r="A197" s="295">
        <v>184</v>
      </c>
      <c r="B197" s="312"/>
      <c r="C197" s="312"/>
      <c r="D197" s="312"/>
      <c r="E197" s="296"/>
      <c r="F197" s="296"/>
      <c r="G197" s="290"/>
      <c r="H197" s="290"/>
      <c r="I197" s="407"/>
      <c r="J197" s="406"/>
      <c r="K197" s="296"/>
      <c r="L197" s="290"/>
      <c r="M197" s="406"/>
    </row>
    <row r="198" spans="1:13" ht="28.5" customHeight="1">
      <c r="A198" s="295">
        <v>185</v>
      </c>
      <c r="B198" s="312"/>
      <c r="C198" s="312"/>
      <c r="D198" s="312"/>
      <c r="E198" s="296"/>
      <c r="F198" s="296"/>
      <c r="G198" s="290"/>
      <c r="H198" s="290"/>
      <c r="I198" s="407"/>
      <c r="J198" s="406"/>
      <c r="K198" s="296"/>
      <c r="L198" s="290"/>
      <c r="M198" s="406"/>
    </row>
    <row r="199" spans="1:13" ht="28.5" customHeight="1">
      <c r="A199" s="295">
        <v>186</v>
      </c>
      <c r="B199" s="312"/>
      <c r="C199" s="312"/>
      <c r="D199" s="312"/>
      <c r="E199" s="296"/>
      <c r="F199" s="296"/>
      <c r="G199" s="290"/>
      <c r="H199" s="290"/>
      <c r="I199" s="407"/>
      <c r="J199" s="406"/>
      <c r="K199" s="296"/>
      <c r="L199" s="290"/>
      <c r="M199" s="406"/>
    </row>
    <row r="200" spans="1:13" ht="28.5" customHeight="1">
      <c r="A200" s="295">
        <v>187</v>
      </c>
      <c r="B200" s="312"/>
      <c r="C200" s="312"/>
      <c r="D200" s="312"/>
      <c r="E200" s="296"/>
      <c r="F200" s="296"/>
      <c r="G200" s="290"/>
      <c r="H200" s="290"/>
      <c r="I200" s="407"/>
      <c r="J200" s="406"/>
      <c r="K200" s="296"/>
      <c r="L200" s="290"/>
      <c r="M200" s="406"/>
    </row>
    <row r="201" spans="1:13" ht="28.5" customHeight="1">
      <c r="A201" s="295">
        <v>188</v>
      </c>
      <c r="B201" s="312"/>
      <c r="C201" s="312"/>
      <c r="D201" s="312"/>
      <c r="E201" s="296"/>
      <c r="F201" s="296"/>
      <c r="G201" s="290"/>
      <c r="H201" s="290"/>
      <c r="I201" s="407"/>
      <c r="J201" s="406"/>
      <c r="K201" s="296"/>
      <c r="L201" s="290"/>
      <c r="M201" s="406"/>
    </row>
    <row r="202" spans="1:13" ht="28.5" customHeight="1">
      <c r="A202" s="295">
        <v>189</v>
      </c>
      <c r="B202" s="312"/>
      <c r="C202" s="312"/>
      <c r="D202" s="312"/>
      <c r="E202" s="296"/>
      <c r="F202" s="296"/>
      <c r="G202" s="290"/>
      <c r="H202" s="290"/>
      <c r="I202" s="407"/>
      <c r="J202" s="406"/>
      <c r="K202" s="296"/>
      <c r="L202" s="290"/>
      <c r="M202" s="406"/>
    </row>
    <row r="203" spans="1:13" ht="28.5" customHeight="1">
      <c r="A203" s="295">
        <v>190</v>
      </c>
      <c r="B203" s="312"/>
      <c r="C203" s="312"/>
      <c r="D203" s="312"/>
      <c r="E203" s="296"/>
      <c r="F203" s="296"/>
      <c r="G203" s="290"/>
      <c r="H203" s="290"/>
      <c r="I203" s="407"/>
      <c r="J203" s="406"/>
      <c r="K203" s="296"/>
      <c r="L203" s="290"/>
      <c r="M203" s="406"/>
    </row>
    <row r="204" spans="1:13" ht="28.5" customHeight="1">
      <c r="A204" s="295">
        <v>191</v>
      </c>
      <c r="B204" s="312"/>
      <c r="C204" s="312"/>
      <c r="D204" s="312"/>
      <c r="E204" s="296"/>
      <c r="F204" s="296"/>
      <c r="G204" s="290"/>
      <c r="H204" s="290"/>
      <c r="I204" s="407"/>
      <c r="J204" s="406"/>
      <c r="K204" s="296"/>
      <c r="L204" s="290"/>
      <c r="M204" s="406"/>
    </row>
    <row r="205" spans="1:13" ht="28.5" customHeight="1">
      <c r="A205" s="295">
        <v>192</v>
      </c>
      <c r="B205" s="312"/>
      <c r="C205" s="312"/>
      <c r="D205" s="312"/>
      <c r="E205" s="296"/>
      <c r="F205" s="296"/>
      <c r="G205" s="290"/>
      <c r="H205" s="290"/>
      <c r="I205" s="407"/>
      <c r="J205" s="406"/>
      <c r="K205" s="296"/>
      <c r="L205" s="290"/>
      <c r="M205" s="406"/>
    </row>
    <row r="206" spans="1:13" ht="28.5" customHeight="1">
      <c r="A206" s="295">
        <v>193</v>
      </c>
      <c r="B206" s="312"/>
      <c r="C206" s="312"/>
      <c r="D206" s="312"/>
      <c r="E206" s="296"/>
      <c r="F206" s="296"/>
      <c r="G206" s="290"/>
      <c r="H206" s="290"/>
      <c r="I206" s="407"/>
      <c r="J206" s="406"/>
      <c r="K206" s="296"/>
      <c r="L206" s="290"/>
      <c r="M206" s="406"/>
    </row>
    <row r="207" spans="1:13" ht="28.5" customHeight="1">
      <c r="A207" s="295">
        <v>194</v>
      </c>
      <c r="B207" s="312"/>
      <c r="C207" s="312"/>
      <c r="D207" s="312"/>
      <c r="E207" s="296"/>
      <c r="F207" s="296"/>
      <c r="G207" s="290"/>
      <c r="H207" s="290"/>
      <c r="I207" s="407"/>
      <c r="J207" s="406"/>
      <c r="K207" s="296"/>
      <c r="L207" s="290"/>
      <c r="M207" s="406"/>
    </row>
    <row r="208" spans="1:13" ht="28.5" customHeight="1">
      <c r="A208" s="295">
        <v>195</v>
      </c>
      <c r="B208" s="312"/>
      <c r="C208" s="312"/>
      <c r="D208" s="312"/>
      <c r="E208" s="296"/>
      <c r="F208" s="296"/>
      <c r="G208" s="290"/>
      <c r="H208" s="290"/>
      <c r="I208" s="407"/>
      <c r="J208" s="406"/>
      <c r="K208" s="296"/>
      <c r="L208" s="290"/>
      <c r="M208" s="406"/>
    </row>
    <row r="209" spans="1:13" ht="28.5" customHeight="1">
      <c r="A209" s="295">
        <v>196</v>
      </c>
      <c r="B209" s="312"/>
      <c r="C209" s="312"/>
      <c r="D209" s="312"/>
      <c r="E209" s="296"/>
      <c r="F209" s="296"/>
      <c r="G209" s="290"/>
      <c r="H209" s="290"/>
      <c r="I209" s="407"/>
      <c r="J209" s="406"/>
      <c r="K209" s="296"/>
      <c r="L209" s="290"/>
      <c r="M209" s="406"/>
    </row>
    <row r="210" spans="1:13" ht="28.5" customHeight="1">
      <c r="A210" s="295">
        <v>197</v>
      </c>
      <c r="B210" s="312"/>
      <c r="C210" s="312"/>
      <c r="D210" s="312"/>
      <c r="E210" s="296"/>
      <c r="F210" s="296"/>
      <c r="G210" s="290"/>
      <c r="H210" s="290"/>
      <c r="I210" s="407"/>
      <c r="J210" s="406"/>
      <c r="K210" s="296"/>
      <c r="L210" s="290"/>
      <c r="M210" s="406"/>
    </row>
    <row r="211" spans="1:13" ht="28.5" customHeight="1">
      <c r="A211" s="295">
        <v>198</v>
      </c>
      <c r="B211" s="312"/>
      <c r="C211" s="312"/>
      <c r="D211" s="312"/>
      <c r="E211" s="296"/>
      <c r="F211" s="296"/>
      <c r="G211" s="290"/>
      <c r="H211" s="290"/>
      <c r="I211" s="407"/>
      <c r="J211" s="406"/>
      <c r="K211" s="296"/>
      <c r="L211" s="290"/>
      <c r="M211" s="406"/>
    </row>
    <row r="212" spans="1:13" ht="28.5" customHeight="1">
      <c r="A212" s="295">
        <v>199</v>
      </c>
      <c r="B212" s="312"/>
      <c r="C212" s="312"/>
      <c r="D212" s="312"/>
      <c r="E212" s="296"/>
      <c r="F212" s="296"/>
      <c r="G212" s="290"/>
      <c r="H212" s="290"/>
      <c r="I212" s="407"/>
      <c r="J212" s="406"/>
      <c r="K212" s="296"/>
      <c r="L212" s="290"/>
      <c r="M212" s="406"/>
    </row>
    <row r="213" spans="1:13" ht="28.5" customHeight="1">
      <c r="A213" s="295">
        <v>200</v>
      </c>
      <c r="B213" s="312"/>
      <c r="C213" s="312"/>
      <c r="D213" s="312"/>
      <c r="E213" s="296"/>
      <c r="F213" s="296"/>
      <c r="G213" s="290"/>
      <c r="H213" s="290"/>
      <c r="I213" s="407"/>
      <c r="J213" s="406"/>
      <c r="K213" s="296"/>
      <c r="L213" s="290"/>
      <c r="M213" s="406"/>
    </row>
    <row r="214" spans="1:13" ht="28.5" customHeight="1">
      <c r="A214" s="295">
        <v>201</v>
      </c>
      <c r="B214" s="312"/>
      <c r="C214" s="312"/>
      <c r="D214" s="312"/>
      <c r="E214" s="296"/>
      <c r="F214" s="296"/>
      <c r="G214" s="290"/>
      <c r="H214" s="290"/>
      <c r="I214" s="407"/>
      <c r="J214" s="406"/>
      <c r="K214" s="296"/>
      <c r="L214" s="290"/>
      <c r="M214" s="406"/>
    </row>
    <row r="215" spans="1:13" ht="28.5" customHeight="1">
      <c r="A215" s="295">
        <v>202</v>
      </c>
      <c r="B215" s="312"/>
      <c r="C215" s="312"/>
      <c r="D215" s="312"/>
      <c r="E215" s="296"/>
      <c r="F215" s="296"/>
      <c r="G215" s="290"/>
      <c r="H215" s="290"/>
      <c r="I215" s="407"/>
      <c r="J215" s="406"/>
      <c r="K215" s="296"/>
      <c r="L215" s="290"/>
      <c r="M215" s="406"/>
    </row>
    <row r="216" spans="1:13" ht="28.5" customHeight="1">
      <c r="A216" s="295">
        <v>203</v>
      </c>
      <c r="B216" s="312"/>
      <c r="C216" s="312"/>
      <c r="D216" s="312"/>
      <c r="E216" s="296"/>
      <c r="F216" s="296"/>
      <c r="G216" s="290"/>
      <c r="H216" s="290"/>
      <c r="I216" s="407"/>
      <c r="J216" s="406"/>
      <c r="K216" s="296"/>
      <c r="L216" s="290"/>
      <c r="M216" s="406"/>
    </row>
    <row r="217" spans="1:13" ht="28.5" customHeight="1">
      <c r="A217" s="295">
        <v>204</v>
      </c>
      <c r="B217" s="312"/>
      <c r="C217" s="312"/>
      <c r="D217" s="312"/>
      <c r="E217" s="296"/>
      <c r="F217" s="296"/>
      <c r="G217" s="290"/>
      <c r="H217" s="290"/>
      <c r="I217" s="407"/>
      <c r="J217" s="406"/>
      <c r="K217" s="296"/>
      <c r="L217" s="290"/>
      <c r="M217" s="406"/>
    </row>
    <row r="218" spans="1:13" ht="28.5" customHeight="1">
      <c r="A218" s="295">
        <v>205</v>
      </c>
      <c r="B218" s="312"/>
      <c r="C218" s="312"/>
      <c r="D218" s="312"/>
      <c r="E218" s="296"/>
      <c r="F218" s="296"/>
      <c r="G218" s="290"/>
      <c r="H218" s="290"/>
      <c r="I218" s="407"/>
      <c r="J218" s="406"/>
      <c r="K218" s="296"/>
      <c r="L218" s="290"/>
      <c r="M218" s="406"/>
    </row>
    <row r="219" spans="1:13" ht="28.5" customHeight="1">
      <c r="A219" s="295">
        <v>206</v>
      </c>
      <c r="B219" s="312"/>
      <c r="C219" s="312"/>
      <c r="D219" s="312"/>
      <c r="E219" s="296"/>
      <c r="F219" s="296"/>
      <c r="G219" s="290"/>
      <c r="H219" s="290"/>
      <c r="I219" s="407"/>
      <c r="J219" s="406"/>
      <c r="K219" s="296"/>
      <c r="L219" s="290"/>
      <c r="M219" s="406"/>
    </row>
    <row r="220" spans="1:13" ht="28.5" customHeight="1">
      <c r="A220" s="295">
        <v>207</v>
      </c>
      <c r="B220" s="312"/>
      <c r="C220" s="312"/>
      <c r="D220" s="312"/>
      <c r="E220" s="296"/>
      <c r="F220" s="296"/>
      <c r="G220" s="290"/>
      <c r="H220" s="290"/>
      <c r="I220" s="407"/>
      <c r="J220" s="406"/>
      <c r="K220" s="296"/>
      <c r="L220" s="290"/>
      <c r="M220" s="406"/>
    </row>
    <row r="221" spans="1:13" ht="28.5" customHeight="1">
      <c r="A221" s="295">
        <v>208</v>
      </c>
      <c r="B221" s="312"/>
      <c r="C221" s="312"/>
      <c r="D221" s="312"/>
      <c r="E221" s="296"/>
      <c r="F221" s="296"/>
      <c r="G221" s="290"/>
      <c r="H221" s="290"/>
      <c r="I221" s="407"/>
      <c r="J221" s="406"/>
      <c r="K221" s="296"/>
      <c r="L221" s="290"/>
      <c r="M221" s="406"/>
    </row>
    <row r="222" spans="1:13" ht="28.5" customHeight="1">
      <c r="A222" s="295">
        <v>209</v>
      </c>
      <c r="B222" s="312"/>
      <c r="C222" s="312"/>
      <c r="D222" s="312"/>
      <c r="E222" s="296"/>
      <c r="F222" s="296"/>
      <c r="G222" s="290"/>
      <c r="H222" s="290"/>
      <c r="I222" s="407"/>
      <c r="J222" s="406"/>
      <c r="K222" s="296"/>
      <c r="L222" s="290"/>
      <c r="M222" s="406"/>
    </row>
    <row r="223" spans="1:13" ht="28.5" customHeight="1">
      <c r="A223" s="295">
        <v>210</v>
      </c>
      <c r="B223" s="312"/>
      <c r="C223" s="312"/>
      <c r="D223" s="312"/>
      <c r="E223" s="296"/>
      <c r="F223" s="296"/>
      <c r="G223" s="290"/>
      <c r="H223" s="290"/>
      <c r="I223" s="407"/>
      <c r="J223" s="406"/>
      <c r="K223" s="296"/>
      <c r="L223" s="290"/>
      <c r="M223" s="406"/>
    </row>
    <row r="224" spans="1:13" ht="28.5" customHeight="1">
      <c r="A224" s="295">
        <v>211</v>
      </c>
      <c r="B224" s="312"/>
      <c r="C224" s="312"/>
      <c r="D224" s="312"/>
      <c r="E224" s="296"/>
      <c r="F224" s="296"/>
      <c r="G224" s="290"/>
      <c r="H224" s="290"/>
      <c r="I224" s="407"/>
      <c r="J224" s="406"/>
      <c r="K224" s="296"/>
      <c r="L224" s="290"/>
      <c r="M224" s="406"/>
    </row>
    <row r="225" spans="1:13" ht="28.5" customHeight="1">
      <c r="A225" s="295">
        <v>212</v>
      </c>
      <c r="B225" s="312"/>
      <c r="C225" s="312"/>
      <c r="D225" s="312"/>
      <c r="E225" s="296"/>
      <c r="F225" s="296"/>
      <c r="G225" s="290"/>
      <c r="H225" s="290"/>
      <c r="I225" s="407"/>
      <c r="J225" s="406"/>
      <c r="K225" s="296"/>
      <c r="L225" s="290"/>
      <c r="M225" s="406"/>
    </row>
    <row r="226" spans="1:13" ht="28.5" customHeight="1">
      <c r="A226" s="295">
        <v>213</v>
      </c>
      <c r="B226" s="312"/>
      <c r="C226" s="312"/>
      <c r="D226" s="312"/>
      <c r="E226" s="296"/>
      <c r="F226" s="296"/>
      <c r="G226" s="290"/>
      <c r="H226" s="290"/>
      <c r="I226" s="407"/>
      <c r="J226" s="406"/>
      <c r="K226" s="296"/>
      <c r="L226" s="290"/>
      <c r="M226" s="406"/>
    </row>
    <row r="227" spans="1:13" ht="28.5" customHeight="1">
      <c r="A227" s="295">
        <v>214</v>
      </c>
      <c r="B227" s="312"/>
      <c r="C227" s="312"/>
      <c r="D227" s="312"/>
      <c r="E227" s="296"/>
      <c r="F227" s="296"/>
      <c r="G227" s="290"/>
      <c r="H227" s="290"/>
      <c r="I227" s="407"/>
      <c r="J227" s="406"/>
      <c r="K227" s="296"/>
      <c r="L227" s="290"/>
      <c r="M227" s="406"/>
    </row>
    <row r="228" spans="1:13" ht="28.5" customHeight="1">
      <c r="A228" s="295">
        <v>215</v>
      </c>
      <c r="B228" s="312"/>
      <c r="C228" s="312"/>
      <c r="D228" s="312"/>
      <c r="E228" s="296"/>
      <c r="F228" s="296"/>
      <c r="G228" s="290"/>
      <c r="H228" s="290"/>
      <c r="I228" s="407"/>
      <c r="J228" s="406"/>
      <c r="K228" s="296"/>
      <c r="L228" s="290"/>
      <c r="M228" s="406"/>
    </row>
    <row r="229" spans="1:13" ht="28.5" customHeight="1">
      <c r="A229" s="295">
        <v>216</v>
      </c>
      <c r="B229" s="312"/>
      <c r="C229" s="312"/>
      <c r="D229" s="312"/>
      <c r="E229" s="296"/>
      <c r="F229" s="296"/>
      <c r="G229" s="290"/>
      <c r="H229" s="290"/>
      <c r="I229" s="407"/>
      <c r="J229" s="406"/>
      <c r="K229" s="296"/>
      <c r="L229" s="290"/>
      <c r="M229" s="406"/>
    </row>
    <row r="230" spans="1:13" ht="28.5" customHeight="1">
      <c r="A230" s="295">
        <v>217</v>
      </c>
      <c r="B230" s="312"/>
      <c r="C230" s="312"/>
      <c r="D230" s="312"/>
      <c r="E230" s="296"/>
      <c r="F230" s="296"/>
      <c r="G230" s="290"/>
      <c r="H230" s="290"/>
      <c r="I230" s="407"/>
      <c r="J230" s="406"/>
      <c r="K230" s="296"/>
      <c r="L230" s="290"/>
      <c r="M230" s="406"/>
    </row>
    <row r="231" spans="1:13" ht="28.5" customHeight="1">
      <c r="A231" s="295">
        <v>218</v>
      </c>
      <c r="B231" s="312"/>
      <c r="C231" s="312"/>
      <c r="D231" s="312"/>
      <c r="E231" s="296"/>
      <c r="F231" s="296"/>
      <c r="G231" s="290"/>
      <c r="H231" s="290"/>
      <c r="I231" s="407"/>
      <c r="J231" s="406"/>
      <c r="K231" s="296"/>
      <c r="L231" s="290"/>
      <c r="M231" s="406"/>
    </row>
    <row r="232" spans="1:13" ht="28.5" customHeight="1">
      <c r="A232" s="295">
        <v>219</v>
      </c>
      <c r="B232" s="312"/>
      <c r="C232" s="312"/>
      <c r="D232" s="312"/>
      <c r="E232" s="296"/>
      <c r="F232" s="296"/>
      <c r="G232" s="290"/>
      <c r="H232" s="290"/>
      <c r="I232" s="407"/>
      <c r="J232" s="406"/>
      <c r="K232" s="296"/>
      <c r="L232" s="290"/>
      <c r="M232" s="406"/>
    </row>
    <row r="233" spans="1:13" ht="28.5" customHeight="1">
      <c r="A233" s="295">
        <v>220</v>
      </c>
      <c r="B233" s="312"/>
      <c r="C233" s="312"/>
      <c r="D233" s="312"/>
      <c r="E233" s="296"/>
      <c r="F233" s="296"/>
      <c r="G233" s="290"/>
      <c r="H233" s="290"/>
      <c r="I233" s="407"/>
      <c r="J233" s="406"/>
      <c r="K233" s="296"/>
      <c r="L233" s="290"/>
      <c r="M233" s="406"/>
    </row>
    <row r="234" spans="1:13" ht="28.5" customHeight="1">
      <c r="A234" s="295">
        <v>221</v>
      </c>
      <c r="B234" s="312"/>
      <c r="C234" s="312"/>
      <c r="D234" s="312"/>
      <c r="E234" s="296"/>
      <c r="F234" s="296"/>
      <c r="G234" s="290"/>
      <c r="H234" s="290"/>
      <c r="I234" s="407"/>
      <c r="J234" s="406"/>
      <c r="K234" s="296"/>
      <c r="L234" s="290"/>
      <c r="M234" s="406"/>
    </row>
    <row r="235" spans="1:13" ht="28.5" customHeight="1">
      <c r="A235" s="295">
        <v>222</v>
      </c>
      <c r="B235" s="312"/>
      <c r="C235" s="312"/>
      <c r="D235" s="312"/>
      <c r="E235" s="296"/>
      <c r="F235" s="296"/>
      <c r="G235" s="290"/>
      <c r="H235" s="290"/>
      <c r="I235" s="407"/>
      <c r="J235" s="406"/>
      <c r="K235" s="296"/>
      <c r="L235" s="290"/>
      <c r="M235" s="406"/>
    </row>
    <row r="236" spans="1:13" ht="28.5" customHeight="1">
      <c r="A236" s="295">
        <v>223</v>
      </c>
      <c r="B236" s="312"/>
      <c r="C236" s="312"/>
      <c r="D236" s="312"/>
      <c r="E236" s="296"/>
      <c r="F236" s="296"/>
      <c r="G236" s="290"/>
      <c r="H236" s="290"/>
      <c r="I236" s="407"/>
      <c r="J236" s="406"/>
      <c r="K236" s="296"/>
      <c r="L236" s="290"/>
      <c r="M236" s="406"/>
    </row>
    <row r="237" spans="1:13" ht="28.5" customHeight="1">
      <c r="A237" s="295">
        <v>224</v>
      </c>
      <c r="B237" s="312"/>
      <c r="C237" s="312"/>
      <c r="D237" s="312"/>
      <c r="E237" s="296"/>
      <c r="F237" s="296"/>
      <c r="G237" s="290"/>
      <c r="H237" s="290"/>
      <c r="I237" s="407"/>
      <c r="J237" s="406"/>
      <c r="K237" s="296"/>
      <c r="L237" s="290"/>
      <c r="M237" s="406"/>
    </row>
    <row r="238" spans="1:13" ht="28.5" customHeight="1">
      <c r="A238" s="295">
        <v>225</v>
      </c>
      <c r="B238" s="312"/>
      <c r="C238" s="312"/>
      <c r="D238" s="312"/>
      <c r="E238" s="296"/>
      <c r="F238" s="296"/>
      <c r="G238" s="290"/>
      <c r="H238" s="290"/>
      <c r="I238" s="407"/>
      <c r="J238" s="406"/>
      <c r="K238" s="296"/>
      <c r="L238" s="290"/>
      <c r="M238" s="406"/>
    </row>
    <row r="239" spans="1:13" ht="28.5" customHeight="1">
      <c r="A239" s="295">
        <v>226</v>
      </c>
      <c r="B239" s="312"/>
      <c r="C239" s="312"/>
      <c r="D239" s="312"/>
      <c r="E239" s="296"/>
      <c r="F239" s="296"/>
      <c r="G239" s="290"/>
      <c r="H239" s="290"/>
      <c r="I239" s="407"/>
      <c r="J239" s="406"/>
      <c r="K239" s="296"/>
      <c r="L239" s="290"/>
      <c r="M239" s="406"/>
    </row>
    <row r="240" spans="1:13" ht="28.5" customHeight="1">
      <c r="A240" s="295">
        <v>227</v>
      </c>
      <c r="B240" s="312"/>
      <c r="C240" s="312"/>
      <c r="D240" s="312"/>
      <c r="E240" s="296"/>
      <c r="F240" s="296"/>
      <c r="G240" s="290"/>
      <c r="H240" s="290"/>
      <c r="I240" s="407"/>
      <c r="J240" s="406"/>
      <c r="K240" s="296"/>
      <c r="L240" s="290"/>
      <c r="M240" s="406"/>
    </row>
    <row r="241" spans="1:13" ht="28.5" customHeight="1">
      <c r="A241" s="295">
        <v>228</v>
      </c>
      <c r="B241" s="312"/>
      <c r="C241" s="312"/>
      <c r="D241" s="312"/>
      <c r="E241" s="296"/>
      <c r="F241" s="296"/>
      <c r="G241" s="290"/>
      <c r="H241" s="290"/>
      <c r="I241" s="407"/>
      <c r="J241" s="406"/>
      <c r="K241" s="296"/>
      <c r="L241" s="290"/>
      <c r="M241" s="406"/>
    </row>
    <row r="242" spans="1:13" ht="28.5" customHeight="1">
      <c r="A242" s="295">
        <v>229</v>
      </c>
      <c r="B242" s="312"/>
      <c r="C242" s="312"/>
      <c r="D242" s="312"/>
      <c r="E242" s="296"/>
      <c r="F242" s="296"/>
      <c r="G242" s="290"/>
      <c r="H242" s="290"/>
      <c r="I242" s="407"/>
      <c r="J242" s="406"/>
      <c r="K242" s="296"/>
      <c r="L242" s="290"/>
      <c r="M242" s="406"/>
    </row>
    <row r="243" spans="1:13" ht="28.5" customHeight="1">
      <c r="A243" s="295">
        <v>230</v>
      </c>
      <c r="B243" s="312"/>
      <c r="C243" s="312"/>
      <c r="D243" s="312"/>
      <c r="E243" s="296"/>
      <c r="F243" s="296"/>
      <c r="G243" s="290"/>
      <c r="H243" s="290"/>
      <c r="I243" s="407"/>
      <c r="J243" s="406"/>
      <c r="K243" s="296"/>
      <c r="L243" s="290"/>
      <c r="M243" s="406"/>
    </row>
    <row r="244" spans="1:13" ht="28.5" customHeight="1">
      <c r="A244" s="295">
        <v>231</v>
      </c>
      <c r="B244" s="312"/>
      <c r="C244" s="312"/>
      <c r="D244" s="312"/>
      <c r="E244" s="296"/>
      <c r="F244" s="296"/>
      <c r="G244" s="290"/>
      <c r="H244" s="290"/>
      <c r="I244" s="407"/>
      <c r="J244" s="406"/>
      <c r="K244" s="296"/>
      <c r="L244" s="290"/>
      <c r="M244" s="406"/>
    </row>
    <row r="245" spans="1:13" ht="28.5" customHeight="1">
      <c r="A245" s="295">
        <v>232</v>
      </c>
      <c r="B245" s="312"/>
      <c r="C245" s="312"/>
      <c r="D245" s="312"/>
      <c r="E245" s="296"/>
      <c r="F245" s="296"/>
      <c r="G245" s="290"/>
      <c r="H245" s="290"/>
      <c r="I245" s="407"/>
      <c r="J245" s="406"/>
      <c r="K245" s="296"/>
      <c r="L245" s="290"/>
      <c r="M245" s="406"/>
    </row>
    <row r="246" spans="1:13" ht="28.5" customHeight="1">
      <c r="A246" s="295">
        <v>233</v>
      </c>
      <c r="B246" s="312"/>
      <c r="C246" s="312"/>
      <c r="D246" s="312"/>
      <c r="E246" s="296"/>
      <c r="F246" s="296"/>
      <c r="G246" s="290"/>
      <c r="H246" s="290"/>
      <c r="I246" s="407"/>
      <c r="J246" s="406"/>
      <c r="K246" s="296"/>
      <c r="L246" s="290"/>
      <c r="M246" s="406"/>
    </row>
    <row r="247" spans="1:13" ht="28.5" customHeight="1">
      <c r="A247" s="295">
        <v>234</v>
      </c>
      <c r="B247" s="312"/>
      <c r="C247" s="312"/>
      <c r="D247" s="312"/>
      <c r="E247" s="296"/>
      <c r="F247" s="296"/>
      <c r="G247" s="290"/>
      <c r="H247" s="290"/>
      <c r="I247" s="407"/>
      <c r="J247" s="406"/>
      <c r="K247" s="296"/>
      <c r="L247" s="290"/>
      <c r="M247" s="406"/>
    </row>
    <row r="248" spans="1:13" ht="28.5" customHeight="1">
      <c r="A248" s="295">
        <v>235</v>
      </c>
      <c r="B248" s="312"/>
      <c r="C248" s="312"/>
      <c r="D248" s="312"/>
      <c r="E248" s="296"/>
      <c r="F248" s="296"/>
      <c r="G248" s="290"/>
      <c r="H248" s="290"/>
      <c r="I248" s="407"/>
      <c r="J248" s="406"/>
      <c r="K248" s="296"/>
      <c r="L248" s="290"/>
      <c r="M248" s="406"/>
    </row>
    <row r="249" spans="1:13" ht="28.5" customHeight="1">
      <c r="A249" s="295">
        <v>236</v>
      </c>
      <c r="B249" s="312"/>
      <c r="C249" s="312"/>
      <c r="D249" s="312"/>
      <c r="E249" s="296"/>
      <c r="F249" s="296"/>
      <c r="G249" s="290"/>
      <c r="H249" s="290"/>
      <c r="I249" s="407"/>
      <c r="J249" s="406"/>
      <c r="K249" s="296"/>
      <c r="L249" s="290"/>
      <c r="M249" s="406"/>
    </row>
    <row r="250" spans="1:13" ht="28.5" customHeight="1">
      <c r="A250" s="295">
        <v>237</v>
      </c>
      <c r="B250" s="312"/>
      <c r="C250" s="312"/>
      <c r="D250" s="312"/>
      <c r="E250" s="296"/>
      <c r="F250" s="296"/>
      <c r="G250" s="290"/>
      <c r="H250" s="290"/>
      <c r="I250" s="407"/>
      <c r="J250" s="406"/>
      <c r="K250" s="296"/>
      <c r="L250" s="290"/>
      <c r="M250" s="406"/>
    </row>
    <row r="251" spans="1:13" ht="28.5" customHeight="1">
      <c r="A251" s="295">
        <v>238</v>
      </c>
      <c r="B251" s="312"/>
      <c r="C251" s="312"/>
      <c r="D251" s="312"/>
      <c r="E251" s="296"/>
      <c r="F251" s="296"/>
      <c r="G251" s="290"/>
      <c r="H251" s="290"/>
      <c r="I251" s="407"/>
      <c r="J251" s="406"/>
      <c r="K251" s="296"/>
      <c r="L251" s="290"/>
      <c r="M251" s="406"/>
    </row>
    <row r="252" spans="1:13" ht="28.5" customHeight="1">
      <c r="A252" s="295">
        <v>239</v>
      </c>
      <c r="B252" s="312"/>
      <c r="C252" s="312"/>
      <c r="D252" s="312"/>
      <c r="E252" s="296"/>
      <c r="F252" s="296"/>
      <c r="G252" s="290"/>
      <c r="H252" s="290"/>
      <c r="I252" s="407"/>
      <c r="J252" s="406"/>
      <c r="K252" s="296"/>
      <c r="L252" s="290"/>
      <c r="M252" s="406"/>
    </row>
    <row r="253" spans="1:13" ht="28.5" customHeight="1">
      <c r="A253" s="295">
        <v>240</v>
      </c>
      <c r="B253" s="312"/>
      <c r="C253" s="312"/>
      <c r="D253" s="312"/>
      <c r="E253" s="296"/>
      <c r="F253" s="296"/>
      <c r="G253" s="290"/>
      <c r="H253" s="290"/>
      <c r="I253" s="407"/>
      <c r="J253" s="406"/>
      <c r="K253" s="296"/>
      <c r="L253" s="290"/>
      <c r="M253" s="406"/>
    </row>
    <row r="254" spans="1:13" ht="28.5" customHeight="1">
      <c r="A254" s="295">
        <v>241</v>
      </c>
      <c r="B254" s="312"/>
      <c r="C254" s="312"/>
      <c r="D254" s="312"/>
      <c r="E254" s="296"/>
      <c r="F254" s="296"/>
      <c r="G254" s="290"/>
      <c r="H254" s="290"/>
      <c r="I254" s="407"/>
      <c r="J254" s="406"/>
      <c r="K254" s="296"/>
      <c r="L254" s="290"/>
      <c r="M254" s="406"/>
    </row>
    <row r="255" spans="1:13" ht="28.5" customHeight="1">
      <c r="A255" s="295">
        <v>242</v>
      </c>
      <c r="B255" s="312"/>
      <c r="C255" s="312"/>
      <c r="D255" s="312"/>
      <c r="E255" s="296"/>
      <c r="F255" s="296"/>
      <c r="G255" s="290"/>
      <c r="H255" s="290"/>
      <c r="I255" s="407"/>
      <c r="J255" s="406"/>
      <c r="K255" s="296"/>
      <c r="L255" s="290"/>
      <c r="M255" s="406"/>
    </row>
    <row r="256" spans="1:13" ht="28.5" customHeight="1">
      <c r="A256" s="295">
        <v>243</v>
      </c>
      <c r="B256" s="312"/>
      <c r="C256" s="312"/>
      <c r="D256" s="312"/>
      <c r="E256" s="296"/>
      <c r="F256" s="296"/>
      <c r="G256" s="290"/>
      <c r="H256" s="290"/>
      <c r="I256" s="407"/>
      <c r="J256" s="406"/>
      <c r="K256" s="296"/>
      <c r="L256" s="290"/>
      <c r="M256" s="406"/>
    </row>
    <row r="257" spans="1:13" ht="28.5" customHeight="1">
      <c r="A257" s="295">
        <v>244</v>
      </c>
      <c r="B257" s="312"/>
      <c r="C257" s="312"/>
      <c r="D257" s="312"/>
      <c r="E257" s="296"/>
      <c r="F257" s="296"/>
      <c r="G257" s="290"/>
      <c r="H257" s="290"/>
      <c r="I257" s="407"/>
      <c r="J257" s="406"/>
      <c r="K257" s="296"/>
      <c r="L257" s="290"/>
      <c r="M257" s="406"/>
    </row>
    <row r="258" spans="1:13" ht="28.5" customHeight="1">
      <c r="A258" s="295">
        <v>245</v>
      </c>
      <c r="B258" s="312"/>
      <c r="C258" s="312"/>
      <c r="D258" s="312"/>
      <c r="E258" s="296"/>
      <c r="F258" s="296"/>
      <c r="G258" s="290"/>
      <c r="H258" s="290"/>
      <c r="I258" s="407"/>
      <c r="J258" s="406"/>
      <c r="K258" s="296"/>
      <c r="L258" s="290"/>
      <c r="M258" s="406"/>
    </row>
    <row r="259" spans="1:13" ht="28.5" customHeight="1">
      <c r="A259" s="295">
        <v>246</v>
      </c>
      <c r="B259" s="312"/>
      <c r="C259" s="312"/>
      <c r="D259" s="312"/>
      <c r="E259" s="296"/>
      <c r="F259" s="296"/>
      <c r="G259" s="290"/>
      <c r="H259" s="290"/>
      <c r="I259" s="407"/>
      <c r="J259" s="406"/>
      <c r="K259" s="296"/>
      <c r="L259" s="290"/>
      <c r="M259" s="406"/>
    </row>
    <row r="260" spans="1:13" ht="28.5" customHeight="1">
      <c r="A260" s="295">
        <v>247</v>
      </c>
      <c r="B260" s="312"/>
      <c r="C260" s="312"/>
      <c r="D260" s="312"/>
      <c r="E260" s="296"/>
      <c r="F260" s="296"/>
      <c r="G260" s="290"/>
      <c r="H260" s="290"/>
      <c r="I260" s="407"/>
      <c r="J260" s="406"/>
      <c r="K260" s="296"/>
      <c r="L260" s="290"/>
      <c r="M260" s="406"/>
    </row>
    <row r="261" spans="1:13" ht="28.5" customHeight="1">
      <c r="A261" s="295">
        <v>248</v>
      </c>
      <c r="B261" s="312"/>
      <c r="C261" s="312"/>
      <c r="D261" s="312"/>
      <c r="E261" s="296"/>
      <c r="F261" s="296"/>
      <c r="G261" s="290"/>
      <c r="H261" s="290"/>
      <c r="I261" s="407"/>
      <c r="J261" s="406"/>
      <c r="K261" s="296"/>
      <c r="L261" s="290"/>
      <c r="M261" s="406"/>
    </row>
    <row r="262" spans="1:13" ht="28.5" customHeight="1">
      <c r="A262" s="295">
        <v>249</v>
      </c>
      <c r="B262" s="312"/>
      <c r="C262" s="312"/>
      <c r="D262" s="312"/>
      <c r="E262" s="296"/>
      <c r="F262" s="296"/>
      <c r="G262" s="290"/>
      <c r="H262" s="290"/>
      <c r="I262" s="407"/>
      <c r="J262" s="406"/>
      <c r="K262" s="296"/>
      <c r="L262" s="290"/>
      <c r="M262" s="406"/>
    </row>
    <row r="263" spans="1:13" ht="28.5" customHeight="1">
      <c r="A263" s="295">
        <v>250</v>
      </c>
      <c r="B263" s="312"/>
      <c r="C263" s="312"/>
      <c r="D263" s="312"/>
      <c r="E263" s="296"/>
      <c r="F263" s="296"/>
      <c r="G263" s="290"/>
      <c r="H263" s="290"/>
      <c r="I263" s="407"/>
      <c r="J263" s="406"/>
      <c r="K263" s="296"/>
      <c r="L263" s="290"/>
      <c r="M263" s="406"/>
    </row>
    <row r="264" spans="1:13" ht="28.5" customHeight="1">
      <c r="A264" s="295">
        <v>251</v>
      </c>
      <c r="B264" s="312"/>
      <c r="C264" s="312"/>
      <c r="D264" s="312"/>
      <c r="E264" s="296"/>
      <c r="F264" s="296"/>
      <c r="G264" s="290"/>
      <c r="H264" s="290"/>
      <c r="I264" s="407"/>
      <c r="J264" s="406"/>
      <c r="K264" s="296"/>
      <c r="L264" s="290"/>
      <c r="M264" s="406"/>
    </row>
    <row r="265" spans="1:13" ht="28.5" customHeight="1">
      <c r="A265" s="295">
        <v>252</v>
      </c>
      <c r="B265" s="312"/>
      <c r="C265" s="312"/>
      <c r="D265" s="312"/>
      <c r="E265" s="296"/>
      <c r="F265" s="296"/>
      <c r="G265" s="290"/>
      <c r="H265" s="290"/>
      <c r="I265" s="407"/>
      <c r="J265" s="406"/>
      <c r="K265" s="296"/>
      <c r="L265" s="290"/>
      <c r="M265" s="406"/>
    </row>
    <row r="266" spans="1:13" ht="28.5" customHeight="1">
      <c r="A266" s="295">
        <v>253</v>
      </c>
      <c r="B266" s="312"/>
      <c r="C266" s="312"/>
      <c r="D266" s="312"/>
      <c r="E266" s="296"/>
      <c r="F266" s="296"/>
      <c r="G266" s="290"/>
      <c r="H266" s="290"/>
      <c r="I266" s="407"/>
      <c r="J266" s="406"/>
      <c r="K266" s="296"/>
      <c r="L266" s="290"/>
      <c r="M266" s="406"/>
    </row>
    <row r="267" spans="1:13" ht="28.5" customHeight="1">
      <c r="A267" s="295">
        <v>254</v>
      </c>
      <c r="B267" s="312"/>
      <c r="C267" s="312"/>
      <c r="D267" s="312"/>
      <c r="E267" s="296"/>
      <c r="F267" s="296"/>
      <c r="G267" s="290"/>
      <c r="H267" s="290"/>
      <c r="I267" s="407"/>
      <c r="J267" s="406"/>
      <c r="K267" s="296"/>
      <c r="L267" s="290"/>
      <c r="M267" s="406"/>
    </row>
    <row r="268" spans="1:13" ht="28.5" customHeight="1">
      <c r="A268" s="295">
        <v>255</v>
      </c>
      <c r="B268" s="312"/>
      <c r="C268" s="312"/>
      <c r="D268" s="312"/>
      <c r="E268" s="296"/>
      <c r="F268" s="296"/>
      <c r="G268" s="290"/>
      <c r="H268" s="290"/>
      <c r="I268" s="407"/>
      <c r="J268" s="406"/>
      <c r="K268" s="296"/>
      <c r="L268" s="290"/>
      <c r="M268" s="406"/>
    </row>
    <row r="269" spans="1:13" ht="28.5" customHeight="1">
      <c r="A269" s="295">
        <v>256</v>
      </c>
      <c r="B269" s="312"/>
      <c r="C269" s="312"/>
      <c r="D269" s="312"/>
      <c r="E269" s="296"/>
      <c r="F269" s="296"/>
      <c r="G269" s="290"/>
      <c r="H269" s="290"/>
      <c r="I269" s="407"/>
      <c r="J269" s="406"/>
      <c r="K269" s="296"/>
      <c r="L269" s="290"/>
      <c r="M269" s="406"/>
    </row>
    <row r="270" spans="1:13" ht="28.5" customHeight="1">
      <c r="A270" s="295">
        <v>257</v>
      </c>
      <c r="B270" s="312"/>
      <c r="C270" s="312"/>
      <c r="D270" s="312"/>
      <c r="E270" s="296"/>
      <c r="F270" s="296"/>
      <c r="G270" s="290"/>
      <c r="H270" s="290"/>
      <c r="I270" s="407"/>
      <c r="J270" s="406"/>
      <c r="K270" s="296"/>
      <c r="L270" s="290"/>
      <c r="M270" s="406"/>
    </row>
    <row r="271" spans="1:13" ht="28.5" customHeight="1">
      <c r="A271" s="295">
        <v>258</v>
      </c>
      <c r="B271" s="312"/>
      <c r="C271" s="312"/>
      <c r="D271" s="312"/>
      <c r="E271" s="296"/>
      <c r="F271" s="296"/>
      <c r="G271" s="290"/>
      <c r="H271" s="290"/>
      <c r="I271" s="407"/>
      <c r="J271" s="406"/>
      <c r="K271" s="296"/>
      <c r="L271" s="290"/>
      <c r="M271" s="406"/>
    </row>
    <row r="272" spans="1:13" ht="28.5" customHeight="1">
      <c r="A272" s="295">
        <v>259</v>
      </c>
      <c r="B272" s="312"/>
      <c r="C272" s="312"/>
      <c r="D272" s="312"/>
      <c r="E272" s="296"/>
      <c r="F272" s="296"/>
      <c r="G272" s="290"/>
      <c r="H272" s="290"/>
      <c r="I272" s="407"/>
      <c r="J272" s="406"/>
      <c r="K272" s="296"/>
      <c r="L272" s="290"/>
      <c r="M272" s="406"/>
    </row>
    <row r="273" spans="1:13" ht="28.5" customHeight="1">
      <c r="A273" s="295">
        <v>260</v>
      </c>
      <c r="B273" s="312"/>
      <c r="C273" s="312"/>
      <c r="D273" s="312"/>
      <c r="E273" s="296"/>
      <c r="F273" s="296"/>
      <c r="G273" s="290"/>
      <c r="H273" s="290"/>
      <c r="I273" s="407"/>
      <c r="J273" s="406"/>
      <c r="K273" s="296"/>
      <c r="L273" s="290"/>
      <c r="M273" s="406"/>
    </row>
    <row r="274" spans="1:13" ht="28.5" customHeight="1">
      <c r="A274" s="295">
        <v>261</v>
      </c>
      <c r="B274" s="312"/>
      <c r="C274" s="312"/>
      <c r="D274" s="312"/>
      <c r="E274" s="296"/>
      <c r="F274" s="296"/>
      <c r="G274" s="290"/>
      <c r="H274" s="290"/>
      <c r="I274" s="407"/>
      <c r="J274" s="406"/>
      <c r="K274" s="296"/>
      <c r="L274" s="290"/>
      <c r="M274" s="406"/>
    </row>
    <row r="275" spans="1:13" ht="28.5" customHeight="1">
      <c r="A275" s="295">
        <v>262</v>
      </c>
      <c r="B275" s="312"/>
      <c r="C275" s="312"/>
      <c r="D275" s="312"/>
      <c r="E275" s="296"/>
      <c r="F275" s="296"/>
      <c r="G275" s="290"/>
      <c r="H275" s="290"/>
      <c r="I275" s="407"/>
      <c r="J275" s="406"/>
      <c r="K275" s="296"/>
      <c r="L275" s="290"/>
      <c r="M275" s="406"/>
    </row>
    <row r="276" spans="1:13" ht="28.5" customHeight="1">
      <c r="A276" s="295">
        <v>263</v>
      </c>
      <c r="B276" s="312"/>
      <c r="C276" s="312"/>
      <c r="D276" s="312"/>
      <c r="E276" s="296"/>
      <c r="F276" s="296"/>
      <c r="G276" s="290"/>
      <c r="H276" s="290"/>
      <c r="I276" s="407"/>
      <c r="J276" s="406"/>
      <c r="K276" s="296"/>
      <c r="L276" s="290"/>
      <c r="M276" s="406"/>
    </row>
    <row r="277" spans="1:13" ht="28.5" customHeight="1">
      <c r="A277" s="295">
        <v>264</v>
      </c>
      <c r="B277" s="312"/>
      <c r="C277" s="312"/>
      <c r="D277" s="312"/>
      <c r="E277" s="296"/>
      <c r="F277" s="296"/>
      <c r="G277" s="290"/>
      <c r="H277" s="290"/>
      <c r="I277" s="407"/>
      <c r="J277" s="406"/>
      <c r="K277" s="296"/>
      <c r="L277" s="290"/>
      <c r="M277" s="406"/>
    </row>
    <row r="278" spans="1:13" ht="28.5" customHeight="1">
      <c r="A278" s="295">
        <v>265</v>
      </c>
      <c r="B278" s="312"/>
      <c r="C278" s="312"/>
      <c r="D278" s="312"/>
      <c r="E278" s="296"/>
      <c r="F278" s="296"/>
      <c r="G278" s="290"/>
      <c r="H278" s="290"/>
      <c r="I278" s="407"/>
      <c r="J278" s="406"/>
      <c r="K278" s="296"/>
      <c r="L278" s="290"/>
      <c r="M278" s="406"/>
    </row>
    <row r="279" spans="1:13" ht="28.5" customHeight="1">
      <c r="A279" s="295">
        <v>266</v>
      </c>
      <c r="B279" s="312"/>
      <c r="C279" s="312"/>
      <c r="D279" s="312"/>
      <c r="E279" s="296"/>
      <c r="F279" s="296"/>
      <c r="G279" s="290"/>
      <c r="H279" s="290"/>
      <c r="I279" s="407"/>
      <c r="J279" s="406"/>
      <c r="K279" s="296"/>
      <c r="L279" s="290"/>
      <c r="M279" s="406"/>
    </row>
    <row r="280" spans="1:13" ht="28.5" customHeight="1">
      <c r="A280" s="295">
        <v>267</v>
      </c>
      <c r="B280" s="312"/>
      <c r="C280" s="312"/>
      <c r="D280" s="312"/>
      <c r="E280" s="296"/>
      <c r="F280" s="296"/>
      <c r="G280" s="290"/>
      <c r="H280" s="290"/>
      <c r="I280" s="407"/>
      <c r="J280" s="406"/>
      <c r="K280" s="296"/>
      <c r="L280" s="290"/>
      <c r="M280" s="406"/>
    </row>
    <row r="281" spans="1:13" ht="28.5" customHeight="1">
      <c r="A281" s="295">
        <v>268</v>
      </c>
      <c r="B281" s="312"/>
      <c r="C281" s="312"/>
      <c r="D281" s="312"/>
      <c r="E281" s="296"/>
      <c r="F281" s="296"/>
      <c r="G281" s="290"/>
      <c r="H281" s="290"/>
      <c r="I281" s="407"/>
      <c r="J281" s="406"/>
      <c r="K281" s="296"/>
      <c r="L281" s="290"/>
      <c r="M281" s="406"/>
    </row>
    <row r="282" spans="1:13" ht="28.5" customHeight="1">
      <c r="A282" s="295">
        <v>269</v>
      </c>
      <c r="B282" s="312"/>
      <c r="C282" s="312"/>
      <c r="D282" s="312"/>
      <c r="E282" s="296"/>
      <c r="F282" s="296"/>
      <c r="G282" s="290"/>
      <c r="H282" s="290"/>
      <c r="I282" s="407"/>
      <c r="J282" s="406"/>
      <c r="K282" s="296"/>
      <c r="L282" s="290"/>
      <c r="M282" s="406"/>
    </row>
    <row r="283" spans="1:13" ht="28.5" customHeight="1">
      <c r="A283" s="295">
        <v>270</v>
      </c>
      <c r="B283" s="312"/>
      <c r="C283" s="312"/>
      <c r="D283" s="312"/>
      <c r="E283" s="296"/>
      <c r="F283" s="296"/>
      <c r="G283" s="290"/>
      <c r="H283" s="290"/>
      <c r="I283" s="407"/>
      <c r="J283" s="406"/>
      <c r="K283" s="296"/>
      <c r="L283" s="290"/>
      <c r="M283" s="406"/>
    </row>
    <row r="284" spans="1:13" ht="28.5" customHeight="1">
      <c r="A284" s="295">
        <v>271</v>
      </c>
      <c r="B284" s="312"/>
      <c r="C284" s="312"/>
      <c r="D284" s="312"/>
      <c r="E284" s="296"/>
      <c r="F284" s="296"/>
      <c r="G284" s="290"/>
      <c r="H284" s="290"/>
      <c r="I284" s="407"/>
      <c r="J284" s="406"/>
      <c r="K284" s="296"/>
      <c r="L284" s="290"/>
      <c r="M284" s="406"/>
    </row>
    <row r="285" spans="1:13" ht="28.5" customHeight="1">
      <c r="A285" s="295">
        <v>272</v>
      </c>
      <c r="B285" s="312"/>
      <c r="C285" s="312"/>
      <c r="D285" s="312"/>
      <c r="E285" s="296"/>
      <c r="F285" s="296"/>
      <c r="G285" s="290"/>
      <c r="H285" s="290"/>
      <c r="I285" s="407"/>
      <c r="J285" s="406"/>
      <c r="K285" s="296"/>
      <c r="L285" s="290"/>
      <c r="M285" s="406"/>
    </row>
    <row r="286" spans="1:13" ht="28.5" customHeight="1">
      <c r="A286" s="295">
        <v>273</v>
      </c>
      <c r="B286" s="312"/>
      <c r="C286" s="312"/>
      <c r="D286" s="312"/>
      <c r="E286" s="296"/>
      <c r="F286" s="296"/>
      <c r="G286" s="290"/>
      <c r="H286" s="290"/>
      <c r="I286" s="407"/>
      <c r="J286" s="406"/>
      <c r="K286" s="296"/>
      <c r="L286" s="290"/>
      <c r="M286" s="406"/>
    </row>
    <row r="287" spans="1:13" ht="28.5" customHeight="1">
      <c r="A287" s="295">
        <v>274</v>
      </c>
      <c r="B287" s="312"/>
      <c r="C287" s="312"/>
      <c r="D287" s="312"/>
      <c r="E287" s="296"/>
      <c r="F287" s="296"/>
      <c r="G287" s="290"/>
      <c r="H287" s="290"/>
      <c r="I287" s="407"/>
      <c r="J287" s="406"/>
      <c r="K287" s="296"/>
      <c r="L287" s="290"/>
      <c r="M287" s="406"/>
    </row>
    <row r="288" spans="1:13" ht="28.5" customHeight="1">
      <c r="A288" s="295">
        <v>275</v>
      </c>
      <c r="B288" s="312"/>
      <c r="C288" s="312"/>
      <c r="D288" s="312"/>
      <c r="E288" s="296"/>
      <c r="F288" s="296"/>
      <c r="G288" s="290"/>
      <c r="H288" s="290"/>
      <c r="I288" s="407"/>
      <c r="J288" s="406"/>
      <c r="K288" s="296"/>
      <c r="L288" s="290"/>
      <c r="M288" s="406"/>
    </row>
    <row r="289" spans="1:13" ht="28.5" customHeight="1">
      <c r="A289" s="295">
        <v>276</v>
      </c>
      <c r="B289" s="312"/>
      <c r="C289" s="312"/>
      <c r="D289" s="312"/>
      <c r="E289" s="296"/>
      <c r="F289" s="296"/>
      <c r="G289" s="290"/>
      <c r="H289" s="290"/>
      <c r="I289" s="407"/>
      <c r="J289" s="406"/>
      <c r="K289" s="296"/>
      <c r="L289" s="290"/>
      <c r="M289" s="406"/>
    </row>
    <row r="290" spans="1:13" ht="28.5" customHeight="1">
      <c r="A290" s="295">
        <v>277</v>
      </c>
      <c r="B290" s="312"/>
      <c r="C290" s="312"/>
      <c r="D290" s="312"/>
      <c r="E290" s="296"/>
      <c r="F290" s="296"/>
      <c r="G290" s="290"/>
      <c r="H290" s="290"/>
      <c r="I290" s="407"/>
      <c r="J290" s="406"/>
      <c r="K290" s="296"/>
      <c r="L290" s="290"/>
      <c r="M290" s="406"/>
    </row>
    <row r="291" spans="1:13" ht="28.5" customHeight="1">
      <c r="A291" s="295">
        <v>278</v>
      </c>
      <c r="B291" s="312"/>
      <c r="C291" s="312"/>
      <c r="D291" s="312"/>
      <c r="E291" s="296"/>
      <c r="F291" s="296"/>
      <c r="G291" s="290"/>
      <c r="H291" s="290"/>
      <c r="I291" s="407"/>
      <c r="J291" s="406"/>
      <c r="K291" s="296"/>
      <c r="L291" s="290"/>
      <c r="M291" s="406"/>
    </row>
    <row r="292" spans="1:13" ht="28.5" customHeight="1">
      <c r="A292" s="295">
        <v>279</v>
      </c>
      <c r="B292" s="312"/>
      <c r="C292" s="312"/>
      <c r="D292" s="312"/>
      <c r="E292" s="296"/>
      <c r="F292" s="296"/>
      <c r="G292" s="290"/>
      <c r="H292" s="290"/>
      <c r="I292" s="407"/>
      <c r="J292" s="406"/>
      <c r="K292" s="296"/>
      <c r="L292" s="290"/>
      <c r="M292" s="406"/>
    </row>
    <row r="293" spans="1:13" ht="28.5" customHeight="1">
      <c r="A293" s="295">
        <v>280</v>
      </c>
      <c r="B293" s="312"/>
      <c r="C293" s="312"/>
      <c r="D293" s="312"/>
      <c r="E293" s="296"/>
      <c r="F293" s="296"/>
      <c r="G293" s="290"/>
      <c r="H293" s="290"/>
      <c r="I293" s="407"/>
      <c r="J293" s="406"/>
      <c r="K293" s="296"/>
      <c r="L293" s="290"/>
      <c r="M293" s="406"/>
    </row>
    <row r="294" spans="1:13" ht="28.5" customHeight="1">
      <c r="A294" s="295">
        <v>281</v>
      </c>
      <c r="B294" s="312"/>
      <c r="C294" s="312"/>
      <c r="D294" s="312"/>
      <c r="E294" s="296"/>
      <c r="F294" s="296"/>
      <c r="G294" s="290"/>
      <c r="H294" s="290"/>
      <c r="I294" s="407"/>
      <c r="J294" s="406"/>
      <c r="K294" s="296"/>
      <c r="L294" s="290"/>
      <c r="M294" s="406"/>
    </row>
    <row r="295" spans="1:13" ht="28.5" customHeight="1">
      <c r="A295" s="295">
        <v>282</v>
      </c>
      <c r="B295" s="312"/>
      <c r="C295" s="312"/>
      <c r="D295" s="312"/>
      <c r="E295" s="296"/>
      <c r="F295" s="296"/>
      <c r="G295" s="290"/>
      <c r="H295" s="290"/>
      <c r="I295" s="407"/>
      <c r="J295" s="406"/>
      <c r="K295" s="296"/>
      <c r="L295" s="290"/>
      <c r="M295" s="406"/>
    </row>
    <row r="296" spans="1:13" ht="28.5" customHeight="1">
      <c r="A296" s="295">
        <v>283</v>
      </c>
      <c r="B296" s="312"/>
      <c r="C296" s="312"/>
      <c r="D296" s="312"/>
      <c r="E296" s="296"/>
      <c r="F296" s="296"/>
      <c r="G296" s="290"/>
      <c r="H296" s="290"/>
      <c r="I296" s="407"/>
      <c r="J296" s="406"/>
      <c r="K296" s="296"/>
      <c r="L296" s="290"/>
      <c r="M296" s="406"/>
    </row>
    <row r="297" spans="1:13" ht="28.5" customHeight="1">
      <c r="A297" s="295">
        <v>284</v>
      </c>
      <c r="B297" s="312"/>
      <c r="C297" s="312"/>
      <c r="D297" s="312"/>
      <c r="E297" s="296"/>
      <c r="F297" s="296"/>
      <c r="G297" s="290"/>
      <c r="H297" s="290"/>
      <c r="I297" s="407"/>
      <c r="J297" s="406"/>
      <c r="K297" s="296"/>
      <c r="L297" s="290"/>
      <c r="M297" s="406"/>
    </row>
    <row r="298" spans="1:13" ht="28.5" customHeight="1">
      <c r="A298" s="295">
        <v>285</v>
      </c>
      <c r="B298" s="312"/>
      <c r="C298" s="312"/>
      <c r="D298" s="312"/>
      <c r="E298" s="296"/>
      <c r="F298" s="296"/>
      <c r="G298" s="290"/>
      <c r="H298" s="290"/>
      <c r="I298" s="407"/>
      <c r="J298" s="406"/>
      <c r="K298" s="296"/>
      <c r="L298" s="290"/>
      <c r="M298" s="406"/>
    </row>
    <row r="299" spans="1:13" ht="28.5" customHeight="1">
      <c r="A299" s="295">
        <v>286</v>
      </c>
      <c r="B299" s="312"/>
      <c r="C299" s="312"/>
      <c r="D299" s="312"/>
      <c r="E299" s="296"/>
      <c r="F299" s="296"/>
      <c r="G299" s="290"/>
      <c r="H299" s="290"/>
      <c r="I299" s="407"/>
      <c r="J299" s="406"/>
      <c r="K299" s="296"/>
      <c r="L299" s="290"/>
      <c r="M299" s="406"/>
    </row>
    <row r="300" spans="1:13" ht="28.5" customHeight="1">
      <c r="A300" s="295">
        <v>287</v>
      </c>
      <c r="B300" s="312"/>
      <c r="C300" s="312"/>
      <c r="D300" s="312"/>
      <c r="E300" s="296"/>
      <c r="F300" s="296"/>
      <c r="G300" s="290"/>
      <c r="H300" s="290"/>
      <c r="I300" s="407"/>
      <c r="J300" s="406"/>
      <c r="K300" s="296"/>
      <c r="L300" s="290"/>
      <c r="M300" s="406"/>
    </row>
    <row r="301" spans="1:13" ht="28.5" customHeight="1">
      <c r="A301" s="295">
        <v>288</v>
      </c>
      <c r="B301" s="312"/>
      <c r="C301" s="312"/>
      <c r="D301" s="312"/>
      <c r="E301" s="296"/>
      <c r="F301" s="296"/>
      <c r="G301" s="290"/>
      <c r="H301" s="290"/>
      <c r="I301" s="407"/>
      <c r="J301" s="406"/>
      <c r="K301" s="296"/>
      <c r="L301" s="290"/>
      <c r="M301" s="406"/>
    </row>
    <row r="302" spans="1:13" ht="28.5" customHeight="1">
      <c r="A302" s="295">
        <v>289</v>
      </c>
      <c r="B302" s="312"/>
      <c r="C302" s="312"/>
      <c r="D302" s="312"/>
      <c r="E302" s="296"/>
      <c r="F302" s="296"/>
      <c r="G302" s="290"/>
      <c r="H302" s="290"/>
      <c r="I302" s="407"/>
      <c r="J302" s="406"/>
      <c r="K302" s="296"/>
      <c r="L302" s="290"/>
      <c r="M302" s="406"/>
    </row>
    <row r="303" spans="1:13" ht="28.5" customHeight="1">
      <c r="A303" s="295">
        <v>290</v>
      </c>
      <c r="B303" s="312"/>
      <c r="C303" s="312"/>
      <c r="D303" s="312"/>
      <c r="E303" s="296"/>
      <c r="F303" s="296"/>
      <c r="G303" s="290"/>
      <c r="H303" s="290"/>
      <c r="I303" s="407"/>
      <c r="J303" s="406"/>
      <c r="K303" s="296"/>
      <c r="L303" s="290"/>
      <c r="M303" s="406"/>
    </row>
    <row r="304" spans="1:13" ht="28.5" customHeight="1">
      <c r="A304" s="295">
        <v>291</v>
      </c>
      <c r="B304" s="312"/>
      <c r="C304" s="312"/>
      <c r="D304" s="312"/>
      <c r="E304" s="296"/>
      <c r="F304" s="296"/>
      <c r="G304" s="290"/>
      <c r="H304" s="290"/>
      <c r="I304" s="407"/>
      <c r="J304" s="406"/>
      <c r="K304" s="296"/>
      <c r="L304" s="290"/>
      <c r="M304" s="406"/>
    </row>
    <row r="305" spans="1:13" ht="28.5" customHeight="1">
      <c r="A305" s="295">
        <v>292</v>
      </c>
      <c r="B305" s="312"/>
      <c r="C305" s="312"/>
      <c r="D305" s="312"/>
      <c r="E305" s="296"/>
      <c r="F305" s="296"/>
      <c r="G305" s="290"/>
      <c r="H305" s="290"/>
      <c r="I305" s="407"/>
      <c r="J305" s="406"/>
      <c r="K305" s="296"/>
      <c r="L305" s="290"/>
      <c r="M305" s="406"/>
    </row>
    <row r="306" spans="1:13" ht="28.5" customHeight="1">
      <c r="A306" s="295">
        <v>293</v>
      </c>
      <c r="B306" s="312"/>
      <c r="C306" s="312"/>
      <c r="D306" s="312"/>
      <c r="E306" s="296"/>
      <c r="F306" s="296"/>
      <c r="G306" s="290"/>
      <c r="H306" s="290"/>
      <c r="I306" s="407"/>
      <c r="J306" s="406"/>
      <c r="K306" s="296"/>
      <c r="L306" s="290"/>
      <c r="M306" s="406"/>
    </row>
    <row r="307" spans="1:13" ht="28.5" customHeight="1">
      <c r="A307" s="295">
        <v>294</v>
      </c>
      <c r="B307" s="312"/>
      <c r="C307" s="312"/>
      <c r="D307" s="312"/>
      <c r="E307" s="296"/>
      <c r="F307" s="296"/>
      <c r="G307" s="290"/>
      <c r="H307" s="290"/>
      <c r="I307" s="407"/>
      <c r="J307" s="406"/>
      <c r="K307" s="296"/>
      <c r="L307" s="290"/>
      <c r="M307" s="406"/>
    </row>
    <row r="308" spans="1:13" ht="28.5" customHeight="1">
      <c r="A308" s="295">
        <v>295</v>
      </c>
      <c r="B308" s="312"/>
      <c r="C308" s="312"/>
      <c r="D308" s="312"/>
      <c r="E308" s="296"/>
      <c r="F308" s="296"/>
      <c r="G308" s="290"/>
      <c r="H308" s="290"/>
      <c r="I308" s="407"/>
      <c r="J308" s="406"/>
      <c r="K308" s="296"/>
      <c r="L308" s="290"/>
      <c r="M308" s="406"/>
    </row>
    <row r="309" spans="1:13" ht="28.5" customHeight="1">
      <c r="A309" s="295">
        <v>296</v>
      </c>
      <c r="B309" s="312"/>
      <c r="C309" s="312"/>
      <c r="D309" s="312"/>
      <c r="E309" s="296"/>
      <c r="F309" s="296"/>
      <c r="G309" s="290"/>
      <c r="H309" s="290"/>
      <c r="I309" s="407"/>
      <c r="J309" s="406"/>
      <c r="K309" s="296"/>
      <c r="L309" s="290"/>
      <c r="M309" s="406"/>
    </row>
    <row r="310" spans="1:13" ht="28.5" customHeight="1">
      <c r="A310" s="295">
        <v>297</v>
      </c>
      <c r="B310" s="312"/>
      <c r="C310" s="312"/>
      <c r="D310" s="312"/>
      <c r="E310" s="296"/>
      <c r="F310" s="296"/>
      <c r="G310" s="290"/>
      <c r="H310" s="290"/>
      <c r="I310" s="407"/>
      <c r="J310" s="406"/>
      <c r="K310" s="296"/>
      <c r="L310" s="290"/>
      <c r="M310" s="406"/>
    </row>
    <row r="311" spans="1:13" ht="28.5" customHeight="1">
      <c r="A311" s="295">
        <v>298</v>
      </c>
      <c r="B311" s="312"/>
      <c r="C311" s="312"/>
      <c r="D311" s="312"/>
      <c r="E311" s="296"/>
      <c r="F311" s="296"/>
      <c r="G311" s="290"/>
      <c r="H311" s="290"/>
      <c r="I311" s="407"/>
      <c r="J311" s="406"/>
      <c r="K311" s="296"/>
      <c r="L311" s="290"/>
      <c r="M311" s="406"/>
    </row>
    <row r="312" spans="1:13" ht="28.5" customHeight="1">
      <c r="A312" s="295">
        <v>299</v>
      </c>
      <c r="B312" s="312"/>
      <c r="C312" s="312"/>
      <c r="D312" s="312"/>
      <c r="E312" s="296"/>
      <c r="F312" s="296"/>
      <c r="G312" s="290"/>
      <c r="H312" s="290"/>
      <c r="I312" s="407"/>
      <c r="J312" s="406"/>
      <c r="K312" s="296"/>
      <c r="L312" s="290"/>
      <c r="M312" s="406"/>
    </row>
    <row r="313" spans="1:13" ht="28.5" customHeight="1">
      <c r="A313" s="295">
        <v>300</v>
      </c>
      <c r="B313" s="312"/>
      <c r="C313" s="312"/>
      <c r="D313" s="312"/>
      <c r="E313" s="296"/>
      <c r="F313" s="296"/>
      <c r="G313" s="290"/>
      <c r="H313" s="290"/>
      <c r="I313" s="407"/>
      <c r="J313" s="406"/>
      <c r="K313" s="296"/>
      <c r="L313" s="290"/>
      <c r="M313" s="406"/>
    </row>
  </sheetData>
  <sheetProtection algorithmName="SHA-512" hashValue="/ouNsLwowTOX/HZqO2SNpygZ1xVYI1UlsEYWsR+bOMGnsFxbxTJDnmJFNEHSPkvRcD4jGjKgunsXidOTmZrH8w==" saltValue="/N36jEEnAB7N+rI57QkL3A==" spinCount="100000" sheet="1" objects="1" scenarios="1"/>
  <protectedRanges>
    <protectedRange sqref="I14:I313" name="Tabel 3a1"/>
    <protectedRange sqref="J14:J313" name="Tabel 3a1_1"/>
    <protectedRange sqref="M14:M313" name="Tabel 3a1_2"/>
  </protectedRanges>
  <mergeCells count="16">
    <mergeCell ref="O25:R29"/>
    <mergeCell ref="O30:R35"/>
    <mergeCell ref="D13:E13"/>
    <mergeCell ref="D11:E11"/>
    <mergeCell ref="A11:A12"/>
    <mergeCell ref="B11:B12"/>
    <mergeCell ref="C11:C12"/>
    <mergeCell ref="O14:Q14"/>
    <mergeCell ref="L11:L12"/>
    <mergeCell ref="M11:M12"/>
    <mergeCell ref="F11:F12"/>
    <mergeCell ref="G11:G12"/>
    <mergeCell ref="H11:H12"/>
    <mergeCell ref="I11:I12"/>
    <mergeCell ref="J11:J12"/>
    <mergeCell ref="K11:K12"/>
  </mergeCells>
  <phoneticPr fontId="38" type="noConversion"/>
  <dataValidations xWindow="419" yWindow="629" count="4">
    <dataValidation type="list" allowBlank="1" showInputMessage="1" showErrorMessage="1" sqref="G14:G313 L14:L313" xr:uid="{00000000-0002-0000-0800-000000000000}">
      <formula1>$G$4:$G$5</formula1>
    </dataValidation>
    <dataValidation type="list" allowBlank="1" showInputMessage="1" showErrorMessage="1" sqref="H14:H313" xr:uid="{00000000-0002-0000-0800-000001000000}">
      <formula1>$H$4:$H$9</formula1>
    </dataValidation>
    <dataValidation type="textLength" operator="greaterThan" allowBlank="1" showInputMessage="1" showErrorMessage="1" error="Bila tidak ada, harap dikosongkan" prompt="Bila tidak ada, harap dikosongkan" sqref="I14:J313" xr:uid="{DD1410BE-1968-4A91-A682-38379046FBC4}">
      <formula1>1</formula1>
    </dataValidation>
    <dataValidation allowBlank="1" showInputMessage="1" showErrorMessage="1" prompt="Mata Kuliah yang diampu diisi satu saja. Bila seorang dosen mengampu banyak mata kuliah, mohon mengisi data tersebut pada baris baru" sqref="M14:M313" xr:uid="{B835DBEA-4950-4B81-A155-74156EB4CCA7}"/>
  </dataValidations>
  <hyperlinks>
    <hyperlink ref="N1" location="'Daftar Tabel'!A1" display="&lt;&lt;&lt; Daftar Tabel" xr:uid="{00000000-0004-0000-0800-000000000000}"/>
  </hyperlinks>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Menu</vt:lpstr>
      <vt:lpstr>Daftar Tabel</vt:lpstr>
      <vt:lpstr>PS</vt:lpstr>
      <vt:lpstr>1-1</vt:lpstr>
      <vt:lpstr>1-2</vt:lpstr>
      <vt:lpstr>1-3</vt:lpstr>
      <vt:lpstr>2a</vt:lpstr>
      <vt:lpstr>2b</vt:lpstr>
      <vt:lpstr>3a1</vt:lpstr>
      <vt:lpstr>3a2</vt:lpstr>
      <vt:lpstr>3a3</vt:lpstr>
      <vt:lpstr>3a4</vt:lpstr>
      <vt:lpstr>3a5</vt:lpstr>
      <vt:lpstr>3b1</vt:lpstr>
      <vt:lpstr>3b2</vt:lpstr>
      <vt:lpstr>3b3</vt:lpstr>
      <vt:lpstr>3b4-1</vt:lpstr>
      <vt:lpstr>3b4-2</vt:lpstr>
      <vt:lpstr>3b5</vt:lpstr>
      <vt:lpstr>3b6</vt:lpstr>
      <vt:lpstr>3b7-1</vt:lpstr>
      <vt:lpstr>3b7-2</vt:lpstr>
      <vt:lpstr>3b7-3</vt:lpstr>
      <vt:lpstr>3b7-4</vt:lpstr>
      <vt:lpstr>4</vt:lpstr>
      <vt:lpstr>5a</vt:lpstr>
      <vt:lpstr>5b</vt:lpstr>
      <vt:lpstr>5c</vt:lpstr>
      <vt:lpstr>6a</vt:lpstr>
      <vt:lpstr>6b</vt:lpstr>
      <vt:lpstr>7</vt:lpstr>
      <vt:lpstr>8a</vt:lpstr>
      <vt:lpstr>8b1</vt:lpstr>
      <vt:lpstr>8b2</vt:lpstr>
      <vt:lpstr>8c</vt:lpstr>
      <vt:lpstr>8d1</vt:lpstr>
      <vt:lpstr>8d2</vt:lpstr>
      <vt:lpstr>8e1</vt:lpstr>
      <vt:lpstr>Ref 8e2</vt:lpstr>
      <vt:lpstr>8e2</vt:lpstr>
      <vt:lpstr>8f1-1</vt:lpstr>
      <vt:lpstr>8f1-2</vt:lpstr>
      <vt:lpstr>8f2</vt:lpstr>
      <vt:lpstr>8f3</vt:lpstr>
      <vt:lpstr>8f4-1</vt:lpstr>
      <vt:lpstr>8f4-2</vt:lpstr>
      <vt:lpstr>8f4-3</vt:lpstr>
      <vt:lpstr>8f4-4</vt:lpstr>
      <vt:lpstr>Kertas Kerja</vt:lpstr>
      <vt:lpstr>Lap AK Individual</vt:lpstr>
    </vt:vector>
  </TitlesOfParts>
  <Company>NTU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Radon Dhelika</dc:creator>
  <cp:lastModifiedBy>BPM- Diah</cp:lastModifiedBy>
  <cp:lastPrinted>2019-08-08T11:41:36Z</cp:lastPrinted>
  <dcterms:created xsi:type="dcterms:W3CDTF">2009-07-06T01:37:37Z</dcterms:created>
  <dcterms:modified xsi:type="dcterms:W3CDTF">2023-09-14T07:16:01Z</dcterms:modified>
</cp:coreProperties>
</file>